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0785" yWindow="0" windowWidth="10830" windowHeight="10140" tabRatio="741"/>
  </bookViews>
  <sheets>
    <sheet name="Budget 2021" sheetId="72" r:id="rId1"/>
    <sheet name="January" sheetId="71" r:id="rId2"/>
    <sheet name="February" sheetId="73" r:id="rId3"/>
    <sheet name="March" sheetId="74" r:id="rId4"/>
    <sheet name="April" sheetId="75" r:id="rId5"/>
    <sheet name="May" sheetId="76" r:id="rId6"/>
    <sheet name="June" sheetId="77" r:id="rId7"/>
    <sheet name="July" sheetId="79" r:id="rId8"/>
    <sheet name="August" sheetId="80" r:id="rId9"/>
    <sheet name="September" sheetId="81" r:id="rId10"/>
    <sheet name="October" sheetId="82" r:id="rId11"/>
    <sheet name="November" sheetId="83" r:id="rId12"/>
    <sheet name="December" sheetId="84" r:id="rId13"/>
    <sheet name="List" sheetId="86" state="veryHidden" r:id="rId14"/>
  </sheets>
  <definedNames>
    <definedName name="Codes" localSheetId="4">April!$AE$6:$AF$42</definedName>
    <definedName name="Codes" localSheetId="8">August!$AE$6:$AF$42</definedName>
    <definedName name="Codes" localSheetId="12">December!$AE$6:$AF$42</definedName>
    <definedName name="Codes" localSheetId="2">February!$AE$6:$AF$42</definedName>
    <definedName name="Codes" localSheetId="1">January!$AE$6:$AF$42</definedName>
    <definedName name="Codes" localSheetId="7">July!$AE$6:$AF$42</definedName>
    <definedName name="Codes" localSheetId="6">June!$AE$6:$AF$42</definedName>
    <definedName name="Codes" localSheetId="3">March!$AE$6:$AF$42</definedName>
    <definedName name="Codes" localSheetId="5">May!$AE$6:$AF$42</definedName>
    <definedName name="Codes" localSheetId="11">November!$AE$6:$AF$42</definedName>
    <definedName name="Codes" localSheetId="10">October!$AE$6:$AF$42</definedName>
    <definedName name="Codes" localSheetId="9">September!$AE$6:$AF$42</definedName>
    <definedName name="Year">'Budget 2021'!$U$1</definedName>
  </definedNames>
  <calcPr calcId="145621"/>
</workbook>
</file>

<file path=xl/calcChain.xml><?xml version="1.0" encoding="utf-8"?>
<calcChain xmlns="http://schemas.openxmlformats.org/spreadsheetml/2006/main">
  <c r="Y46" i="84" l="1"/>
  <c r="Y46" i="84" a="1"/>
  <c r="Y45" i="84"/>
  <c r="Y45" i="84" a="1"/>
  <c r="Y44" i="84"/>
  <c r="Y44" i="84" a="1"/>
  <c r="V44" i="84"/>
  <c r="U46" i="84" a="1"/>
  <c r="U46" i="84" s="1"/>
  <c r="U45" i="84" a="1"/>
  <c r="U45" i="84" s="1"/>
  <c r="U44" i="84" a="1"/>
  <c r="U44" i="84" s="1"/>
  <c r="R44" i="84"/>
  <c r="Q46" i="84" a="1"/>
  <c r="Q46" i="84" s="1"/>
  <c r="Q45" i="84"/>
  <c r="Q45" i="84" a="1"/>
  <c r="Q44" i="84" a="1"/>
  <c r="Q44" i="84" s="1"/>
  <c r="N44" i="84"/>
  <c r="B52" i="83"/>
  <c r="V12" i="83"/>
  <c r="E54" i="82" a="1"/>
  <c r="E54" i="82" s="1"/>
  <c r="E53" i="82" a="1"/>
  <c r="E53" i="82" s="1"/>
  <c r="E52" i="82"/>
  <c r="E52" i="82" a="1"/>
  <c r="B52" i="82"/>
  <c r="AC46" i="82" a="1"/>
  <c r="AC46" i="82" s="1"/>
  <c r="AC45" i="82"/>
  <c r="AC45" i="82" a="1"/>
  <c r="AC44" i="82" a="1"/>
  <c r="AC44" i="82" s="1"/>
  <c r="Z44" i="82"/>
  <c r="Y46" i="82" a="1"/>
  <c r="Y46" i="82" s="1"/>
  <c r="Y45" i="82"/>
  <c r="Y45" i="82" a="1"/>
  <c r="Y44" i="82" a="1"/>
  <c r="Y44" i="82" s="1"/>
  <c r="V44" i="82"/>
  <c r="U14" i="82" a="1"/>
  <c r="U14" i="82" s="1"/>
  <c r="U13" i="82" a="1"/>
  <c r="U13" i="82" s="1"/>
  <c r="U12" i="82" a="1"/>
  <c r="U12" i="82" s="1"/>
  <c r="R12" i="82"/>
  <c r="Q14" i="82" a="1"/>
  <c r="Q14" i="82" s="1"/>
  <c r="Q13" i="82"/>
  <c r="Q13" i="82" a="1"/>
  <c r="Q12" i="82" a="1"/>
  <c r="Q12" i="82" s="1"/>
  <c r="N12" i="82"/>
  <c r="M14" i="82" a="1"/>
  <c r="M14" i="82" s="1"/>
  <c r="M13" i="82"/>
  <c r="M13" i="82" a="1"/>
  <c r="M12" i="82"/>
  <c r="M12" i="82" a="1"/>
  <c r="J12" i="82"/>
  <c r="U46" i="81" a="1"/>
  <c r="U46" i="81" s="1"/>
  <c r="U45" i="81" a="1"/>
  <c r="U45" i="81" s="1"/>
  <c r="U44" i="81" a="1"/>
  <c r="U44" i="81" s="1"/>
  <c r="R44" i="81"/>
  <c r="Q46" i="81" a="1"/>
  <c r="Q46" i="81" s="1"/>
  <c r="Q45" i="81" a="1"/>
  <c r="Q45" i="81" s="1"/>
  <c r="Q44" i="81" a="1"/>
  <c r="Q44" i="81" s="1"/>
  <c r="N44" i="81"/>
  <c r="M46" i="81"/>
  <c r="M46" i="81" a="1"/>
  <c r="M45" i="81"/>
  <c r="M45" i="81" a="1"/>
  <c r="M44" i="81" a="1"/>
  <c r="M44" i="81" s="1"/>
  <c r="J44" i="81"/>
  <c r="B52" i="80"/>
  <c r="R12" i="80"/>
  <c r="AC46" i="79" a="1"/>
  <c r="AC46" i="79" s="1"/>
  <c r="AC45" i="79"/>
  <c r="AC45" i="79" a="1"/>
  <c r="AC44" i="79" a="1"/>
  <c r="AC44" i="79" s="1"/>
  <c r="Z44" i="79"/>
  <c r="Y46" i="79" a="1"/>
  <c r="Y46" i="79" s="1"/>
  <c r="Y45" i="79" a="1"/>
  <c r="Y45" i="79" s="1"/>
  <c r="Y44" i="79" a="1"/>
  <c r="Y44" i="79" s="1"/>
  <c r="V44" i="79"/>
  <c r="U46" i="79" a="1"/>
  <c r="U46" i="79" s="1"/>
  <c r="U45" i="79" a="1"/>
  <c r="U45" i="79" s="1"/>
  <c r="U44" i="79" a="1"/>
  <c r="U44" i="79" s="1"/>
  <c r="R44" i="79"/>
  <c r="F12" i="79"/>
  <c r="F52" i="77"/>
  <c r="Z12" i="77"/>
  <c r="AC46" i="76" a="1"/>
  <c r="AC46" i="76" s="1"/>
  <c r="AC45" i="76" a="1"/>
  <c r="AC45" i="76" s="1"/>
  <c r="AC44" i="76" a="1"/>
  <c r="AC44" i="76" s="1"/>
  <c r="Z44" i="76"/>
  <c r="Q14" i="76" a="1"/>
  <c r="Q14" i="76" s="1"/>
  <c r="U14" i="76" s="1" a="1"/>
  <c r="U14" i="76" s="1"/>
  <c r="Y14" i="76" s="1" a="1"/>
  <c r="Y14" i="76" s="1"/>
  <c r="Q13" i="76" a="1"/>
  <c r="Q13" i="76" s="1"/>
  <c r="U13" i="76" s="1" a="1"/>
  <c r="U13" i="76" s="1"/>
  <c r="Y13" i="76" s="1" a="1"/>
  <c r="Y13" i="76" s="1"/>
  <c r="Q12" i="76" a="1"/>
  <c r="Q12" i="76" s="1"/>
  <c r="U12" i="76" s="1" a="1"/>
  <c r="U12" i="76" s="1"/>
  <c r="Y12" i="76" s="1" a="1"/>
  <c r="Y12" i="76" s="1"/>
  <c r="Y46" i="75" a="1"/>
  <c r="Y46" i="75" s="1"/>
  <c r="Y45" i="75" a="1"/>
  <c r="Y45" i="75" s="1"/>
  <c r="Y44" i="75" a="1"/>
  <c r="Y44" i="75" s="1"/>
  <c r="V44" i="75"/>
  <c r="U46" i="75" a="1"/>
  <c r="U46" i="75" s="1"/>
  <c r="U45" i="75" a="1"/>
  <c r="U45" i="75" s="1"/>
  <c r="U44" i="75" a="1"/>
  <c r="U44" i="75" s="1"/>
  <c r="R44" i="75"/>
  <c r="Q46" i="75" a="1"/>
  <c r="Q46" i="75" s="1"/>
  <c r="Q45" i="75" a="1"/>
  <c r="Q45" i="75" s="1"/>
  <c r="Q44" i="75" a="1"/>
  <c r="Q44" i="75" s="1"/>
  <c r="N44" i="75"/>
  <c r="F12" i="75"/>
  <c r="F52" i="74"/>
  <c r="AC46" i="74" a="1"/>
  <c r="AC46" i="74" s="1"/>
  <c r="AC45" i="74"/>
  <c r="AC45" i="74" a="1"/>
  <c r="AC44" i="74" a="1"/>
  <c r="AC44" i="74" s="1"/>
  <c r="Z44" i="74"/>
  <c r="Y46" i="74"/>
  <c r="Y46" i="74" a="1"/>
  <c r="Y45" i="74" a="1"/>
  <c r="Y45" i="74" s="1"/>
  <c r="Y44" i="74" a="1"/>
  <c r="Y44" i="74" s="1"/>
  <c r="V44" i="74"/>
  <c r="U46" i="74" a="1"/>
  <c r="U46" i="74" s="1"/>
  <c r="U45" i="74"/>
  <c r="U45" i="74" a="1"/>
  <c r="U44" i="74" a="1"/>
  <c r="U44" i="74" s="1"/>
  <c r="Y14" i="74" a="1"/>
  <c r="Y14" i="74" s="1"/>
  <c r="Y13" i="74" a="1"/>
  <c r="Y13" i="74" s="1"/>
  <c r="Y12" i="74" a="1"/>
  <c r="Y12" i="74" s="1"/>
  <c r="V12" i="74"/>
  <c r="I46" i="73" a="1"/>
  <c r="I46" i="73" s="1"/>
  <c r="M46" i="73" s="1" a="1"/>
  <c r="M46" i="73" s="1"/>
  <c r="Q46" i="73" s="1" a="1"/>
  <c r="Q46" i="73" s="1"/>
  <c r="U46" i="73" s="1" a="1"/>
  <c r="U46" i="73" s="1"/>
  <c r="I45" i="73" a="1"/>
  <c r="I45" i="73" s="1"/>
  <c r="M45" i="73" s="1" a="1"/>
  <c r="M45" i="73" s="1"/>
  <c r="Q45" i="73" s="1" a="1"/>
  <c r="Q45" i="73" s="1"/>
  <c r="U45" i="73" s="1" a="1"/>
  <c r="U45" i="73" s="1"/>
  <c r="I44" i="73" a="1"/>
  <c r="I44" i="73" s="1"/>
  <c r="M44" i="73" s="1" a="1"/>
  <c r="M44" i="73" s="1"/>
  <c r="Q44" i="73" s="1" a="1"/>
  <c r="Q44" i="73" s="1"/>
  <c r="U44" i="73" s="1" a="1"/>
  <c r="U44" i="73" s="1"/>
  <c r="J44" i="73"/>
  <c r="N44" i="73" s="1"/>
  <c r="R44" i="73" s="1"/>
  <c r="V44" i="73" s="1"/>
  <c r="V12" i="73"/>
  <c r="AC46" i="71" a="1"/>
  <c r="AC46" i="71" s="1"/>
  <c r="AC45" i="71"/>
  <c r="AC45" i="71" a="1"/>
  <c r="AC44" i="71" a="1"/>
  <c r="AC44" i="71" s="1"/>
  <c r="Z44" i="71"/>
  <c r="Y46" i="71" a="1"/>
  <c r="Y46" i="71" s="1"/>
  <c r="Y45" i="71" a="1"/>
  <c r="Y45" i="71" s="1"/>
  <c r="Y44" i="71" a="1"/>
  <c r="Y44" i="71" s="1"/>
  <c r="V44" i="71"/>
  <c r="U14" i="71" a="1"/>
  <c r="U14" i="71" s="1"/>
  <c r="U13" i="71"/>
  <c r="U13" i="71" a="1"/>
  <c r="U12" i="71" a="1"/>
  <c r="U12" i="71" s="1"/>
  <c r="Q14" i="71" a="1"/>
  <c r="Q14" i="71" s="1"/>
  <c r="Q13" i="71" a="1"/>
  <c r="Q13" i="71" s="1"/>
  <c r="Q12" i="71" a="1"/>
  <c r="Q12" i="71" s="1"/>
  <c r="M14" i="71" a="1"/>
  <c r="M14" i="71" s="1"/>
  <c r="M13" i="71"/>
  <c r="M13" i="71" a="1"/>
  <c r="M12" i="71" a="1"/>
  <c r="M12" i="71" s="1"/>
  <c r="F12" i="82" l="1"/>
  <c r="F12" i="71"/>
  <c r="J12" i="71" s="1"/>
  <c r="N12" i="71" s="1"/>
  <c r="R12" i="71" s="1"/>
  <c r="F12" i="76" l="1"/>
  <c r="J12" i="76" s="1"/>
  <c r="N12" i="76" s="1"/>
  <c r="R12" i="76" s="1"/>
  <c r="V12" i="76" s="1"/>
  <c r="F12" i="80" l="1"/>
  <c r="J12" i="80" s="1"/>
  <c r="N12" i="80" s="1"/>
  <c r="J12" i="83" l="1"/>
  <c r="N12" i="83" s="1"/>
  <c r="R12" i="83" s="1"/>
  <c r="V12" i="80"/>
  <c r="Z12" i="80" s="1"/>
  <c r="F12" i="77"/>
  <c r="F2" i="84"/>
  <c r="F2" i="83"/>
  <c r="F2" i="82"/>
  <c r="F2" i="81"/>
  <c r="F2" i="80"/>
  <c r="F2" i="79"/>
  <c r="F2" i="77"/>
  <c r="F2" i="76"/>
  <c r="F2" i="75"/>
  <c r="F2" i="74"/>
  <c r="F2" i="73"/>
  <c r="F2" i="71"/>
  <c r="AG38" i="84" l="1"/>
  <c r="AG37" i="84"/>
  <c r="AG36" i="84"/>
  <c r="AG35" i="84"/>
  <c r="AG34" i="84"/>
  <c r="AG33" i="84"/>
  <c r="AG32" i="84"/>
  <c r="AG31" i="84"/>
  <c r="AG30" i="84"/>
  <c r="AG29" i="84"/>
  <c r="AG28" i="84"/>
  <c r="AG27" i="84"/>
  <c r="AG26" i="84"/>
  <c r="AG25" i="84"/>
  <c r="AG24" i="84"/>
  <c r="AG23" i="84"/>
  <c r="AG22" i="84"/>
  <c r="AG21" i="84"/>
  <c r="AG20" i="84"/>
  <c r="AG19" i="84"/>
  <c r="AG18" i="84"/>
  <c r="AG17" i="84"/>
  <c r="AG16" i="84"/>
  <c r="AG15" i="84"/>
  <c r="AG14" i="84"/>
  <c r="AG13" i="84"/>
  <c r="AG12" i="84"/>
  <c r="AG11" i="84"/>
  <c r="AG10" i="84"/>
  <c r="AG9" i="84"/>
  <c r="AG8" i="84"/>
  <c r="AG7" i="84"/>
  <c r="AG38" i="83"/>
  <c r="AG37" i="83"/>
  <c r="AG36" i="83"/>
  <c r="AG35" i="83"/>
  <c r="AG34" i="83"/>
  <c r="AG33" i="83"/>
  <c r="AG32" i="83"/>
  <c r="AG31" i="83"/>
  <c r="AG30" i="83"/>
  <c r="AG29" i="83"/>
  <c r="AG28" i="83"/>
  <c r="AG27" i="83"/>
  <c r="AG26" i="83"/>
  <c r="AG25" i="83"/>
  <c r="AG24" i="83"/>
  <c r="AG23" i="83"/>
  <c r="AG22" i="83"/>
  <c r="AG21" i="83"/>
  <c r="AG20" i="83"/>
  <c r="AG19" i="83"/>
  <c r="AG18" i="83"/>
  <c r="AG17" i="83"/>
  <c r="AG16" i="83"/>
  <c r="AG15" i="83"/>
  <c r="AG14" i="83"/>
  <c r="AG13" i="83"/>
  <c r="AG12" i="83"/>
  <c r="AG11" i="83"/>
  <c r="AG10" i="83"/>
  <c r="AG9" i="83"/>
  <c r="AG8" i="83"/>
  <c r="AG7" i="83"/>
  <c r="AG38" i="82"/>
  <c r="AG37" i="82"/>
  <c r="AG36" i="82"/>
  <c r="AG35" i="82"/>
  <c r="AG34" i="82"/>
  <c r="AG33" i="82"/>
  <c r="AG32" i="82"/>
  <c r="AG31" i="82"/>
  <c r="AG30" i="82"/>
  <c r="AG29" i="82"/>
  <c r="AG28" i="82"/>
  <c r="AG27" i="82"/>
  <c r="AG26" i="82"/>
  <c r="AG25" i="82"/>
  <c r="AG24" i="82"/>
  <c r="AG23" i="82"/>
  <c r="AG22" i="82"/>
  <c r="AG21" i="82"/>
  <c r="AG20" i="82"/>
  <c r="AG19" i="82"/>
  <c r="AG18" i="82"/>
  <c r="AG17" i="82"/>
  <c r="AG16" i="82"/>
  <c r="AG15" i="82"/>
  <c r="AG14" i="82"/>
  <c r="AG13" i="82"/>
  <c r="AG12" i="82"/>
  <c r="AG11" i="82"/>
  <c r="AG10" i="82"/>
  <c r="AG9" i="82"/>
  <c r="AG8" i="82"/>
  <c r="AG7" i="82"/>
  <c r="AG38" i="81"/>
  <c r="AG37" i="81"/>
  <c r="AG36" i="81"/>
  <c r="AG35" i="81"/>
  <c r="AG34" i="81"/>
  <c r="AG33" i="81"/>
  <c r="AG32" i="81"/>
  <c r="AG31" i="81"/>
  <c r="AG30" i="81"/>
  <c r="AG29" i="81"/>
  <c r="AG28" i="81"/>
  <c r="AG27" i="81"/>
  <c r="AG26" i="81"/>
  <c r="AG25" i="81"/>
  <c r="AG24" i="81"/>
  <c r="AG23" i="81"/>
  <c r="AG22" i="81"/>
  <c r="AG21" i="81"/>
  <c r="AG20" i="81"/>
  <c r="AG19" i="81"/>
  <c r="AG18" i="81"/>
  <c r="AG17" i="81"/>
  <c r="AG16" i="81"/>
  <c r="AG15" i="81"/>
  <c r="AG14" i="81"/>
  <c r="AG13" i="81"/>
  <c r="AG12" i="81"/>
  <c r="AG11" i="81"/>
  <c r="AG10" i="81"/>
  <c r="AG9" i="81"/>
  <c r="AG8" i="81"/>
  <c r="AG7" i="81"/>
  <c r="AG38" i="80"/>
  <c r="AG37" i="80"/>
  <c r="AG36" i="80"/>
  <c r="AG35" i="80"/>
  <c r="AG34" i="80"/>
  <c r="AG33" i="80"/>
  <c r="AG32" i="80"/>
  <c r="AG31" i="80"/>
  <c r="AG30" i="80"/>
  <c r="AG29" i="80"/>
  <c r="AG28" i="80"/>
  <c r="AG27" i="80"/>
  <c r="AG26" i="80"/>
  <c r="AG25" i="80"/>
  <c r="AG24" i="80"/>
  <c r="AG23" i="80"/>
  <c r="AG22" i="80"/>
  <c r="AG21" i="80"/>
  <c r="AG20" i="80"/>
  <c r="AG19" i="80"/>
  <c r="AG18" i="80"/>
  <c r="AG17" i="80"/>
  <c r="AG16" i="80"/>
  <c r="AG15" i="80"/>
  <c r="AG14" i="80"/>
  <c r="AG13" i="80"/>
  <c r="AG12" i="80"/>
  <c r="AG11" i="80"/>
  <c r="AG10" i="80"/>
  <c r="AG9" i="80"/>
  <c r="AG8" i="80"/>
  <c r="AG7" i="80"/>
  <c r="AG38" i="79"/>
  <c r="AG37" i="79"/>
  <c r="AG36" i="79"/>
  <c r="AG35" i="79"/>
  <c r="AG34" i="79"/>
  <c r="AG33" i="79"/>
  <c r="AG32" i="79"/>
  <c r="AG31" i="79"/>
  <c r="AG30" i="79"/>
  <c r="AG29" i="79"/>
  <c r="AG28" i="79"/>
  <c r="AG27" i="79"/>
  <c r="AG26" i="79"/>
  <c r="AG25" i="79"/>
  <c r="AG24" i="79"/>
  <c r="AG23" i="79"/>
  <c r="AG22" i="79"/>
  <c r="AG21" i="79"/>
  <c r="AG20" i="79"/>
  <c r="AG19" i="79"/>
  <c r="AG18" i="79"/>
  <c r="AG17" i="79"/>
  <c r="AG16" i="79"/>
  <c r="AG15" i="79"/>
  <c r="AG14" i="79"/>
  <c r="AG13" i="79"/>
  <c r="AG12" i="79"/>
  <c r="AG11" i="79"/>
  <c r="AG10" i="79"/>
  <c r="AG9" i="79"/>
  <c r="AG8" i="79"/>
  <c r="AG7" i="79"/>
  <c r="AG38" i="77"/>
  <c r="AG37" i="77"/>
  <c r="AG36" i="77"/>
  <c r="AG35" i="77"/>
  <c r="AG34" i="77"/>
  <c r="AG33" i="77"/>
  <c r="AG32" i="77"/>
  <c r="AG31" i="77"/>
  <c r="AG30" i="77"/>
  <c r="AG29" i="77"/>
  <c r="AG28" i="77"/>
  <c r="AG27" i="77"/>
  <c r="AG26" i="77"/>
  <c r="AG25" i="77"/>
  <c r="AG24" i="77"/>
  <c r="AG23" i="77"/>
  <c r="AG22" i="77"/>
  <c r="AG21" i="77"/>
  <c r="AG20" i="77"/>
  <c r="AG19" i="77"/>
  <c r="AG18" i="77"/>
  <c r="AG17" i="77"/>
  <c r="AG16" i="77"/>
  <c r="AG15" i="77"/>
  <c r="AG14" i="77"/>
  <c r="AG13" i="77"/>
  <c r="AG12" i="77"/>
  <c r="AG11" i="77"/>
  <c r="AG10" i="77"/>
  <c r="AG9" i="77"/>
  <c r="AG8" i="77"/>
  <c r="AG7" i="77"/>
  <c r="AG38" i="76"/>
  <c r="AG37" i="76"/>
  <c r="AG36" i="76"/>
  <c r="AG35" i="76"/>
  <c r="AG34" i="76"/>
  <c r="AG33" i="76"/>
  <c r="AG32" i="76"/>
  <c r="AG31" i="76"/>
  <c r="AG30" i="76"/>
  <c r="AG29" i="76"/>
  <c r="AG28" i="76"/>
  <c r="AG27" i="76"/>
  <c r="AG26" i="76"/>
  <c r="AG25" i="76"/>
  <c r="AG24" i="76"/>
  <c r="AG23" i="76"/>
  <c r="AG22" i="76"/>
  <c r="AG21" i="76"/>
  <c r="AG20" i="76"/>
  <c r="AG19" i="76"/>
  <c r="AG18" i="76"/>
  <c r="AG17" i="76"/>
  <c r="AG16" i="76"/>
  <c r="AG15" i="76"/>
  <c r="AG14" i="76"/>
  <c r="AG13" i="76"/>
  <c r="AG12" i="76"/>
  <c r="AG11" i="76"/>
  <c r="AG10" i="76"/>
  <c r="AG9" i="76"/>
  <c r="AG8" i="76"/>
  <c r="AG7" i="76"/>
  <c r="AG38" i="75"/>
  <c r="AG37" i="75"/>
  <c r="AG36" i="75"/>
  <c r="AG35" i="75"/>
  <c r="AG34" i="75"/>
  <c r="AG33" i="75"/>
  <c r="AG32" i="75"/>
  <c r="AG31" i="75"/>
  <c r="AG30" i="75"/>
  <c r="AG29" i="75"/>
  <c r="AG28" i="75"/>
  <c r="AG27" i="75"/>
  <c r="AG26" i="75"/>
  <c r="AG25" i="75"/>
  <c r="AG24" i="75"/>
  <c r="AG23" i="75"/>
  <c r="AG22" i="75"/>
  <c r="AG21" i="75"/>
  <c r="AG20" i="75"/>
  <c r="AG19" i="75"/>
  <c r="AG18" i="75"/>
  <c r="AG17" i="75"/>
  <c r="AG16" i="75"/>
  <c r="AG15" i="75"/>
  <c r="AG14" i="75"/>
  <c r="AG13" i="75"/>
  <c r="AG12" i="75"/>
  <c r="AG11" i="75"/>
  <c r="AG10" i="75"/>
  <c r="AG9" i="75"/>
  <c r="AG8" i="75"/>
  <c r="AG7" i="75"/>
  <c r="AG38" i="74"/>
  <c r="AG37" i="74"/>
  <c r="AG36" i="74"/>
  <c r="AG35" i="74"/>
  <c r="AG34" i="74"/>
  <c r="AG33" i="74"/>
  <c r="AG32" i="74"/>
  <c r="AG31" i="74"/>
  <c r="AG30" i="74"/>
  <c r="AG29" i="74"/>
  <c r="AG28" i="74"/>
  <c r="AG27" i="74"/>
  <c r="AG26" i="74"/>
  <c r="AG25" i="74"/>
  <c r="AG24" i="74"/>
  <c r="AG23" i="74"/>
  <c r="AG22" i="74"/>
  <c r="AG21" i="74"/>
  <c r="AG20" i="74"/>
  <c r="AG19" i="74"/>
  <c r="AG18" i="74"/>
  <c r="AG17" i="74"/>
  <c r="AG16" i="74"/>
  <c r="AG15" i="74"/>
  <c r="AG14" i="74"/>
  <c r="AG13" i="74"/>
  <c r="AG12" i="74"/>
  <c r="AG11" i="74"/>
  <c r="AG10" i="74"/>
  <c r="AG9" i="74"/>
  <c r="AG8" i="74"/>
  <c r="AG7" i="74"/>
  <c r="AG38" i="73"/>
  <c r="AG37" i="73"/>
  <c r="AG36" i="73"/>
  <c r="AG35" i="73"/>
  <c r="AG34" i="73"/>
  <c r="AG33" i="73"/>
  <c r="AG32" i="73"/>
  <c r="AG31" i="73"/>
  <c r="AG30" i="73"/>
  <c r="AG29" i="73"/>
  <c r="AG28" i="73"/>
  <c r="AG27" i="73"/>
  <c r="AG26" i="73"/>
  <c r="AG25" i="73"/>
  <c r="AG24" i="73"/>
  <c r="AG23" i="73"/>
  <c r="AG22" i="73"/>
  <c r="AG21" i="73"/>
  <c r="AG20" i="73"/>
  <c r="AG19" i="73"/>
  <c r="AG18" i="73"/>
  <c r="AG17" i="73"/>
  <c r="AG16" i="73"/>
  <c r="AG15" i="73"/>
  <c r="AG14" i="73"/>
  <c r="AG13" i="73"/>
  <c r="AG12" i="73"/>
  <c r="AG11" i="73"/>
  <c r="AG10" i="73"/>
  <c r="AG9" i="73"/>
  <c r="AG8" i="73"/>
  <c r="AG7" i="73"/>
  <c r="AG38" i="71"/>
  <c r="AG37" i="71"/>
  <c r="AG36" i="71"/>
  <c r="AG35" i="71"/>
  <c r="AG34" i="71"/>
  <c r="AG33" i="71"/>
  <c r="AG32" i="71"/>
  <c r="AG31" i="71"/>
  <c r="AG30" i="71"/>
  <c r="AG29" i="71"/>
  <c r="AG28" i="71"/>
  <c r="AG27" i="71"/>
  <c r="AG26" i="71"/>
  <c r="AG25" i="71"/>
  <c r="AG24" i="71"/>
  <c r="AG23" i="71"/>
  <c r="AG22" i="71"/>
  <c r="AG21" i="71"/>
  <c r="AG20" i="71"/>
  <c r="AG19" i="71"/>
  <c r="AG18" i="71"/>
  <c r="AG17" i="71"/>
  <c r="AG16" i="71"/>
  <c r="AG15" i="71"/>
  <c r="AG14" i="71"/>
  <c r="AG13" i="71"/>
  <c r="AG12" i="71"/>
  <c r="AG11" i="71"/>
  <c r="AG10" i="71"/>
  <c r="AG9" i="71"/>
  <c r="AG8" i="71"/>
  <c r="AG7" i="71"/>
  <c r="C65" i="72"/>
  <c r="C64" i="72"/>
  <c r="F12" i="84" l="1"/>
  <c r="J12" i="84" s="1"/>
  <c r="F12" i="81"/>
  <c r="J12" i="81" s="1"/>
  <c r="R12" i="81" s="1"/>
  <c r="V12" i="81" s="1"/>
  <c r="Z12" i="81" s="1"/>
  <c r="C49" i="72" l="1"/>
  <c r="C45" i="72"/>
  <c r="C48" i="72"/>
  <c r="C44" i="72"/>
  <c r="B37" i="72"/>
  <c r="B25" i="72"/>
  <c r="B24" i="72"/>
  <c r="C32" i="72"/>
  <c r="C31" i="72"/>
  <c r="C17" i="72"/>
  <c r="C9" i="72"/>
  <c r="E12" i="72"/>
  <c r="D49" i="72" s="1"/>
  <c r="E4" i="72"/>
  <c r="F37" i="72" s="1"/>
  <c r="B56" i="72"/>
  <c r="B55" i="72"/>
  <c r="B38" i="72"/>
  <c r="D44" i="72" l="1"/>
  <c r="D45" i="72"/>
  <c r="D48" i="72"/>
  <c r="F9" i="72"/>
  <c r="D9" i="72" s="1"/>
  <c r="F17" i="72"/>
  <c r="D17" i="72" s="1"/>
  <c r="E17" i="72" l="1"/>
  <c r="AH40" i="84" a="1"/>
  <c r="AH40" i="84" s="1"/>
  <c r="AH39" i="84" a="1"/>
  <c r="AH39" i="84" s="1"/>
  <c r="AH38" i="84" a="1"/>
  <c r="AH38" i="84" s="1"/>
  <c r="T97" i="72" s="1"/>
  <c r="AH37" i="84" a="1"/>
  <c r="AH37" i="84" s="1"/>
  <c r="T96" i="72" s="1"/>
  <c r="AH36" i="84" a="1"/>
  <c r="AH36" i="84" s="1"/>
  <c r="T95" i="72" s="1"/>
  <c r="AH35" i="84" a="1"/>
  <c r="AH35" i="84" s="1"/>
  <c r="T94" i="72" s="1"/>
  <c r="AH34" i="84" a="1"/>
  <c r="AH34" i="84" s="1"/>
  <c r="T93" i="72" s="1"/>
  <c r="AH33" i="84" a="1"/>
  <c r="AH33" i="84" s="1"/>
  <c r="T92" i="72" s="1"/>
  <c r="AH32" i="84" a="1"/>
  <c r="AH32" i="84" s="1"/>
  <c r="T91" i="72" s="1"/>
  <c r="AH31" i="84" a="1"/>
  <c r="AH31" i="84" s="1"/>
  <c r="T88" i="72" s="1"/>
  <c r="AH30" i="84" a="1"/>
  <c r="AH30" i="84" s="1"/>
  <c r="T87" i="72" s="1"/>
  <c r="AH29" i="84" a="1"/>
  <c r="AH29" i="84" s="1"/>
  <c r="T86" i="72" s="1"/>
  <c r="AH28" i="84" a="1"/>
  <c r="AH28" i="84" s="1"/>
  <c r="T85" i="72" s="1"/>
  <c r="AH27" i="84" a="1"/>
  <c r="AH27" i="84" s="1"/>
  <c r="T84" i="72" s="1"/>
  <c r="AH26" i="84" a="1"/>
  <c r="AH26" i="84" s="1"/>
  <c r="T83" i="72" s="1"/>
  <c r="AH25" i="84" a="1"/>
  <c r="AH25" i="84" s="1"/>
  <c r="T82" i="72" s="1"/>
  <c r="AH24" i="84" a="1"/>
  <c r="AH24" i="84" s="1"/>
  <c r="T81" i="72" s="1"/>
  <c r="AH23" i="84" a="1"/>
  <c r="AH23" i="84" s="1"/>
  <c r="T80" i="72" s="1"/>
  <c r="AH22" i="84" a="1"/>
  <c r="AH22" i="84" s="1"/>
  <c r="T79" i="72" s="1"/>
  <c r="AH21" i="84" a="1"/>
  <c r="AH21" i="84" s="1"/>
  <c r="T78" i="72" s="1"/>
  <c r="AH20" i="84" a="1"/>
  <c r="AH20" i="84" s="1"/>
  <c r="T77" i="72" s="1"/>
  <c r="AH19" i="84" a="1"/>
  <c r="AH19" i="84" s="1"/>
  <c r="T76" i="72" s="1"/>
  <c r="AH18" i="84" a="1"/>
  <c r="AH18" i="84" s="1"/>
  <c r="T75" i="72" s="1"/>
  <c r="AH17" i="84" a="1"/>
  <c r="AH17" i="84" s="1"/>
  <c r="T74" i="72" s="1"/>
  <c r="AH16" i="84" a="1"/>
  <c r="AH16" i="84" s="1"/>
  <c r="T73" i="72" s="1"/>
  <c r="AH15" i="84" a="1"/>
  <c r="AH15" i="84" s="1"/>
  <c r="T72" i="72" s="1"/>
  <c r="AH14" i="84" a="1"/>
  <c r="AH14" i="84" s="1"/>
  <c r="T71" i="72" s="1"/>
  <c r="AH13" i="84" a="1"/>
  <c r="AH13" i="84" s="1"/>
  <c r="T70" i="72" s="1"/>
  <c r="AH12" i="84" a="1"/>
  <c r="AH12" i="84" s="1"/>
  <c r="T67" i="72" s="1"/>
  <c r="AH11" i="84" a="1"/>
  <c r="AH11" i="84" s="1"/>
  <c r="T66" i="72" s="1"/>
  <c r="AH10" i="84" a="1"/>
  <c r="AH10" i="84" s="1"/>
  <c r="T65" i="72" s="1"/>
  <c r="AH9" i="84" a="1"/>
  <c r="AH9" i="84" s="1"/>
  <c r="T64" i="72" s="1"/>
  <c r="AH8" i="84" a="1"/>
  <c r="AH8" i="84" s="1"/>
  <c r="T63" i="72" s="1"/>
  <c r="AH7" i="84" a="1"/>
  <c r="AH7" i="84" s="1"/>
  <c r="T62" i="72" s="1"/>
  <c r="AH6" i="84" a="1"/>
  <c r="AH6" i="84" s="1"/>
  <c r="AH40" i="83" a="1"/>
  <c r="AH40" i="83" s="1"/>
  <c r="AH39" i="83" a="1"/>
  <c r="AH39" i="83" s="1"/>
  <c r="AH38" i="83" a="1"/>
  <c r="AH38" i="83" s="1"/>
  <c r="S97" i="72" s="1"/>
  <c r="AH37" i="83" a="1"/>
  <c r="AH37" i="83" s="1"/>
  <c r="S96" i="72" s="1"/>
  <c r="AH36" i="83" a="1"/>
  <c r="AH36" i="83" s="1"/>
  <c r="S95" i="72" s="1"/>
  <c r="AH35" i="83" a="1"/>
  <c r="AH35" i="83" s="1"/>
  <c r="S94" i="72" s="1"/>
  <c r="AH34" i="83" a="1"/>
  <c r="AH34" i="83" s="1"/>
  <c r="S93" i="72" s="1"/>
  <c r="AH33" i="83" a="1"/>
  <c r="AH33" i="83" s="1"/>
  <c r="S92" i="72" s="1"/>
  <c r="AH32" i="83" a="1"/>
  <c r="AH32" i="83" s="1"/>
  <c r="S91" i="72" s="1"/>
  <c r="AH31" i="83" a="1"/>
  <c r="AH31" i="83" s="1"/>
  <c r="S88" i="72" s="1"/>
  <c r="AH30" i="83" a="1"/>
  <c r="AH30" i="83" s="1"/>
  <c r="S87" i="72" s="1"/>
  <c r="AH29" i="83" a="1"/>
  <c r="AH29" i="83" s="1"/>
  <c r="S86" i="72" s="1"/>
  <c r="AH28" i="83" a="1"/>
  <c r="AH28" i="83" s="1"/>
  <c r="S85" i="72" s="1"/>
  <c r="AH27" i="83" a="1"/>
  <c r="AH27" i="83" s="1"/>
  <c r="S84" i="72" s="1"/>
  <c r="AH26" i="83" a="1"/>
  <c r="AH26" i="83" s="1"/>
  <c r="S83" i="72" s="1"/>
  <c r="AH25" i="83" a="1"/>
  <c r="AH25" i="83" s="1"/>
  <c r="S82" i="72" s="1"/>
  <c r="AH24" i="83" a="1"/>
  <c r="AH24" i="83" s="1"/>
  <c r="S81" i="72" s="1"/>
  <c r="AH23" i="83" a="1"/>
  <c r="AH23" i="83" s="1"/>
  <c r="S80" i="72" s="1"/>
  <c r="AH22" i="83" a="1"/>
  <c r="AH22" i="83" s="1"/>
  <c r="S79" i="72" s="1"/>
  <c r="AH21" i="83" a="1"/>
  <c r="AH21" i="83" s="1"/>
  <c r="S78" i="72" s="1"/>
  <c r="AH20" i="83" a="1"/>
  <c r="AH20" i="83" s="1"/>
  <c r="S77" i="72" s="1"/>
  <c r="AH19" i="83" a="1"/>
  <c r="AH19" i="83" s="1"/>
  <c r="S76" i="72" s="1"/>
  <c r="AH18" i="83" a="1"/>
  <c r="AH18" i="83" s="1"/>
  <c r="S75" i="72" s="1"/>
  <c r="AH17" i="83" a="1"/>
  <c r="AH17" i="83" s="1"/>
  <c r="S74" i="72" s="1"/>
  <c r="AH16" i="83" a="1"/>
  <c r="AH16" i="83" s="1"/>
  <c r="S73" i="72" s="1"/>
  <c r="AH15" i="83" a="1"/>
  <c r="AH15" i="83" s="1"/>
  <c r="S72" i="72" s="1"/>
  <c r="AH14" i="83" a="1"/>
  <c r="AH14" i="83" s="1"/>
  <c r="S71" i="72" s="1"/>
  <c r="AH13" i="83" a="1"/>
  <c r="AH13" i="83" s="1"/>
  <c r="S70" i="72" s="1"/>
  <c r="AH12" i="83" a="1"/>
  <c r="AH12" i="83" s="1"/>
  <c r="S67" i="72" s="1"/>
  <c r="AH11" i="83" a="1"/>
  <c r="AH11" i="83" s="1"/>
  <c r="S66" i="72" s="1"/>
  <c r="AH10" i="83" a="1"/>
  <c r="AH10" i="83" s="1"/>
  <c r="S65" i="72" s="1"/>
  <c r="AH9" i="83" a="1"/>
  <c r="AH9" i="83" s="1"/>
  <c r="S64" i="72" s="1"/>
  <c r="AH8" i="83" a="1"/>
  <c r="AH8" i="83" s="1"/>
  <c r="S63" i="72" s="1"/>
  <c r="AH7" i="83" a="1"/>
  <c r="AH7" i="83" s="1"/>
  <c r="S62" i="72" s="1"/>
  <c r="AH6" i="83" a="1"/>
  <c r="AH6" i="83" s="1"/>
  <c r="AH40" i="82" a="1"/>
  <c r="AH40" i="82" s="1"/>
  <c r="AH39" i="82" a="1"/>
  <c r="AH39" i="82" s="1"/>
  <c r="AH38" i="82" a="1"/>
  <c r="AH38" i="82" s="1"/>
  <c r="R97" i="72" s="1"/>
  <c r="AH37" i="82" a="1"/>
  <c r="AH37" i="82" s="1"/>
  <c r="R96" i="72" s="1"/>
  <c r="AH36" i="82" a="1"/>
  <c r="AH36" i="82" s="1"/>
  <c r="R95" i="72" s="1"/>
  <c r="AH35" i="82" a="1"/>
  <c r="AH35" i="82" s="1"/>
  <c r="R94" i="72" s="1"/>
  <c r="AH34" i="82" a="1"/>
  <c r="AH34" i="82" s="1"/>
  <c r="R93" i="72" s="1"/>
  <c r="AH33" i="82" a="1"/>
  <c r="AH33" i="82" s="1"/>
  <c r="R92" i="72" s="1"/>
  <c r="AH32" i="82" a="1"/>
  <c r="AH32" i="82" s="1"/>
  <c r="R91" i="72" s="1"/>
  <c r="AH31" i="82" a="1"/>
  <c r="AH31" i="82" s="1"/>
  <c r="R88" i="72" s="1"/>
  <c r="AH30" i="82" a="1"/>
  <c r="AH30" i="82" s="1"/>
  <c r="R87" i="72" s="1"/>
  <c r="AH29" i="82" a="1"/>
  <c r="AH29" i="82" s="1"/>
  <c r="R86" i="72" s="1"/>
  <c r="AH28" i="82" a="1"/>
  <c r="AH28" i="82" s="1"/>
  <c r="R85" i="72" s="1"/>
  <c r="AH27" i="82" a="1"/>
  <c r="AH27" i="82" s="1"/>
  <c r="R84" i="72" s="1"/>
  <c r="AH26" i="82" a="1"/>
  <c r="AH26" i="82" s="1"/>
  <c r="R83" i="72" s="1"/>
  <c r="AH25" i="82" a="1"/>
  <c r="AH25" i="82" s="1"/>
  <c r="R82" i="72" s="1"/>
  <c r="AH24" i="82" a="1"/>
  <c r="AH24" i="82" s="1"/>
  <c r="R81" i="72" s="1"/>
  <c r="AH23" i="82" a="1"/>
  <c r="AH23" i="82" s="1"/>
  <c r="R80" i="72" s="1"/>
  <c r="AH22" i="82" a="1"/>
  <c r="AH22" i="82" s="1"/>
  <c r="R79" i="72" s="1"/>
  <c r="AH21" i="82" a="1"/>
  <c r="AH21" i="82" s="1"/>
  <c r="R78" i="72" s="1"/>
  <c r="AH20" i="82" a="1"/>
  <c r="AH20" i="82" s="1"/>
  <c r="R77" i="72" s="1"/>
  <c r="AH19" i="82" a="1"/>
  <c r="AH19" i="82" s="1"/>
  <c r="R76" i="72" s="1"/>
  <c r="AH18" i="82" a="1"/>
  <c r="AH18" i="82" s="1"/>
  <c r="R75" i="72" s="1"/>
  <c r="AH17" i="82" a="1"/>
  <c r="AH17" i="82" s="1"/>
  <c r="R74" i="72" s="1"/>
  <c r="AH16" i="82" a="1"/>
  <c r="AH16" i="82" s="1"/>
  <c r="R73" i="72" s="1"/>
  <c r="AH15" i="82" a="1"/>
  <c r="AH15" i="82" s="1"/>
  <c r="R72" i="72" s="1"/>
  <c r="AH14" i="82" a="1"/>
  <c r="AH14" i="82" s="1"/>
  <c r="R71" i="72" s="1"/>
  <c r="AH13" i="82" a="1"/>
  <c r="AH13" i="82" s="1"/>
  <c r="R70" i="72" s="1"/>
  <c r="AH12" i="82" a="1"/>
  <c r="AH12" i="82" s="1"/>
  <c r="R67" i="72" s="1"/>
  <c r="AH11" i="82" a="1"/>
  <c r="AH11" i="82" s="1"/>
  <c r="R66" i="72" s="1"/>
  <c r="AH10" i="82" a="1"/>
  <c r="AH10" i="82" s="1"/>
  <c r="R65" i="72" s="1"/>
  <c r="AH9" i="82" a="1"/>
  <c r="AH9" i="82" s="1"/>
  <c r="R64" i="72" s="1"/>
  <c r="AH8" i="82" a="1"/>
  <c r="AH8" i="82" s="1"/>
  <c r="R63" i="72" s="1"/>
  <c r="AH7" i="82" a="1"/>
  <c r="AH7" i="82" s="1"/>
  <c r="R62" i="72" s="1"/>
  <c r="AH6" i="82" a="1"/>
  <c r="AH6" i="82" s="1"/>
  <c r="AH40" i="81" a="1"/>
  <c r="AH40" i="81" s="1"/>
  <c r="AH39" i="81" a="1"/>
  <c r="AH39" i="81" s="1"/>
  <c r="AH38" i="81" a="1"/>
  <c r="AH38" i="81" s="1"/>
  <c r="Q97" i="72" s="1"/>
  <c r="AH37" i="81" a="1"/>
  <c r="AH37" i="81" s="1"/>
  <c r="Q96" i="72" s="1"/>
  <c r="AH36" i="81" a="1"/>
  <c r="AH36" i="81" s="1"/>
  <c r="Q95" i="72" s="1"/>
  <c r="AH35" i="81" a="1"/>
  <c r="AH35" i="81" s="1"/>
  <c r="Q94" i="72" s="1"/>
  <c r="AH34" i="81" a="1"/>
  <c r="AH34" i="81" s="1"/>
  <c r="Q93" i="72" s="1"/>
  <c r="AH33" i="81" a="1"/>
  <c r="AH33" i="81" s="1"/>
  <c r="Q92" i="72" s="1"/>
  <c r="AH32" i="81" a="1"/>
  <c r="AH32" i="81" s="1"/>
  <c r="Q91" i="72" s="1"/>
  <c r="AH31" i="81" a="1"/>
  <c r="AH31" i="81" s="1"/>
  <c r="Q88" i="72" s="1"/>
  <c r="AH30" i="81" a="1"/>
  <c r="AH30" i="81" s="1"/>
  <c r="Q87" i="72" s="1"/>
  <c r="AH29" i="81" a="1"/>
  <c r="AH29" i="81" s="1"/>
  <c r="Q86" i="72" s="1"/>
  <c r="AH28" i="81" a="1"/>
  <c r="AH28" i="81" s="1"/>
  <c r="Q85" i="72" s="1"/>
  <c r="AH27" i="81" a="1"/>
  <c r="AH27" i="81" s="1"/>
  <c r="Q84" i="72" s="1"/>
  <c r="AH26" i="81" a="1"/>
  <c r="AH26" i="81" s="1"/>
  <c r="Q83" i="72" s="1"/>
  <c r="AH25" i="81" a="1"/>
  <c r="AH25" i="81" s="1"/>
  <c r="Q82" i="72" s="1"/>
  <c r="AH24" i="81" a="1"/>
  <c r="AH24" i="81" s="1"/>
  <c r="Q81" i="72" s="1"/>
  <c r="AH23" i="81" a="1"/>
  <c r="AH23" i="81" s="1"/>
  <c r="Q80" i="72" s="1"/>
  <c r="AH22" i="81" a="1"/>
  <c r="AH22" i="81" s="1"/>
  <c r="Q79" i="72" s="1"/>
  <c r="AH21" i="81" a="1"/>
  <c r="AH21" i="81" s="1"/>
  <c r="Q78" i="72" s="1"/>
  <c r="AH20" i="81" a="1"/>
  <c r="AH20" i="81" s="1"/>
  <c r="Q77" i="72" s="1"/>
  <c r="AH19" i="81" a="1"/>
  <c r="AH19" i="81" s="1"/>
  <c r="Q76" i="72" s="1"/>
  <c r="AH18" i="81" a="1"/>
  <c r="AH18" i="81" s="1"/>
  <c r="Q75" i="72" s="1"/>
  <c r="AH17" i="81" a="1"/>
  <c r="AH17" i="81" s="1"/>
  <c r="Q74" i="72" s="1"/>
  <c r="AH16" i="81" a="1"/>
  <c r="AH16" i="81" s="1"/>
  <c r="Q73" i="72" s="1"/>
  <c r="AH15" i="81" a="1"/>
  <c r="AH15" i="81" s="1"/>
  <c r="Q72" i="72" s="1"/>
  <c r="AH14" i="81" a="1"/>
  <c r="AH14" i="81" s="1"/>
  <c r="Q71" i="72" s="1"/>
  <c r="AH13" i="81" a="1"/>
  <c r="AH13" i="81" s="1"/>
  <c r="Q70" i="72" s="1"/>
  <c r="AH12" i="81" a="1"/>
  <c r="AH12" i="81" s="1"/>
  <c r="Q67" i="72" s="1"/>
  <c r="B20" i="81"/>
  <c r="F20" i="81" s="1"/>
  <c r="J20" i="81" s="1"/>
  <c r="N20" i="81" s="1"/>
  <c r="R20" i="81" s="1"/>
  <c r="V20" i="81" s="1"/>
  <c r="Z20" i="81" s="1"/>
  <c r="B28" i="81" s="1"/>
  <c r="F28" i="81" s="1"/>
  <c r="J28" i="81" s="1"/>
  <c r="N28" i="81" s="1"/>
  <c r="R28" i="81" s="1"/>
  <c r="V28" i="81" s="1"/>
  <c r="Z28" i="81" s="1"/>
  <c r="B36" i="81" s="1"/>
  <c r="F36" i="81" s="1"/>
  <c r="J36" i="81" s="1"/>
  <c r="N36" i="81" s="1"/>
  <c r="R36" i="81" s="1"/>
  <c r="V36" i="81" s="1"/>
  <c r="Z36" i="81" s="1"/>
  <c r="B44" i="81" s="1"/>
  <c r="F44" i="81" s="1"/>
  <c r="AH11" i="81" a="1"/>
  <c r="AH11" i="81" s="1"/>
  <c r="Q66" i="72" s="1"/>
  <c r="AH10" i="81" a="1"/>
  <c r="AH10" i="81" s="1"/>
  <c r="Q65" i="72" s="1"/>
  <c r="AH9" i="81" a="1"/>
  <c r="AH9" i="81" s="1"/>
  <c r="Q64" i="72" s="1"/>
  <c r="AH8" i="81" a="1"/>
  <c r="AH8" i="81" s="1"/>
  <c r="Q63" i="72" s="1"/>
  <c r="AH7" i="81" a="1"/>
  <c r="AH7" i="81" s="1"/>
  <c r="Q62" i="72" s="1"/>
  <c r="AH6" i="81" a="1"/>
  <c r="AH6" i="81" s="1"/>
  <c r="AH40" i="80" a="1"/>
  <c r="AH40" i="80" s="1"/>
  <c r="AH39" i="80" a="1"/>
  <c r="AH39" i="80" s="1"/>
  <c r="AH38" i="80" a="1"/>
  <c r="AH38" i="80" s="1"/>
  <c r="P97" i="72" s="1"/>
  <c r="AH37" i="80" a="1"/>
  <c r="AH37" i="80" s="1"/>
  <c r="P96" i="72" s="1"/>
  <c r="AH36" i="80" a="1"/>
  <c r="AH36" i="80" s="1"/>
  <c r="P95" i="72" s="1"/>
  <c r="AH35" i="80" a="1"/>
  <c r="AH35" i="80" s="1"/>
  <c r="P94" i="72" s="1"/>
  <c r="AH34" i="80" a="1"/>
  <c r="AH34" i="80" s="1"/>
  <c r="P93" i="72" s="1"/>
  <c r="AH33" i="80" a="1"/>
  <c r="AH33" i="80" s="1"/>
  <c r="P92" i="72" s="1"/>
  <c r="AH32" i="80" a="1"/>
  <c r="AH32" i="80" s="1"/>
  <c r="P91" i="72" s="1"/>
  <c r="AH31" i="80" a="1"/>
  <c r="AH31" i="80" s="1"/>
  <c r="P88" i="72" s="1"/>
  <c r="AH30" i="80" a="1"/>
  <c r="AH30" i="80" s="1"/>
  <c r="P87" i="72" s="1"/>
  <c r="AH29" i="80" a="1"/>
  <c r="AH29" i="80" s="1"/>
  <c r="P86" i="72" s="1"/>
  <c r="AH28" i="80" a="1"/>
  <c r="AH28" i="80" s="1"/>
  <c r="P85" i="72" s="1"/>
  <c r="AH27" i="80" a="1"/>
  <c r="AH27" i="80" s="1"/>
  <c r="P84" i="72" s="1"/>
  <c r="AH26" i="80" a="1"/>
  <c r="AH26" i="80" s="1"/>
  <c r="P83" i="72" s="1"/>
  <c r="AH25" i="80" a="1"/>
  <c r="AH25" i="80" s="1"/>
  <c r="P82" i="72" s="1"/>
  <c r="AH24" i="80" a="1"/>
  <c r="AH24" i="80" s="1"/>
  <c r="P81" i="72" s="1"/>
  <c r="AH23" i="80" a="1"/>
  <c r="AH23" i="80" s="1"/>
  <c r="P80" i="72" s="1"/>
  <c r="AH22" i="80" a="1"/>
  <c r="AH22" i="80" s="1"/>
  <c r="P79" i="72" s="1"/>
  <c r="AH21" i="80" a="1"/>
  <c r="AH21" i="80" s="1"/>
  <c r="P78" i="72" s="1"/>
  <c r="AH20" i="80" a="1"/>
  <c r="AH20" i="80" s="1"/>
  <c r="P77" i="72" s="1"/>
  <c r="AH19" i="80" a="1"/>
  <c r="AH19" i="80" s="1"/>
  <c r="P76" i="72" s="1"/>
  <c r="AH18" i="80" a="1"/>
  <c r="AH18" i="80" s="1"/>
  <c r="P75" i="72" s="1"/>
  <c r="AH17" i="80" a="1"/>
  <c r="AH17" i="80" s="1"/>
  <c r="P74" i="72" s="1"/>
  <c r="AH16" i="80" a="1"/>
  <c r="AH16" i="80" s="1"/>
  <c r="P73" i="72" s="1"/>
  <c r="AH15" i="80" a="1"/>
  <c r="AH15" i="80" s="1"/>
  <c r="P72" i="72" s="1"/>
  <c r="AH14" i="80" a="1"/>
  <c r="AH14" i="80" s="1"/>
  <c r="P71" i="72" s="1"/>
  <c r="AH13" i="80" a="1"/>
  <c r="AH13" i="80" s="1"/>
  <c r="P70" i="72" s="1"/>
  <c r="AH12" i="80" a="1"/>
  <c r="AH12" i="80" s="1"/>
  <c r="P67" i="72" s="1"/>
  <c r="AH11" i="80" a="1"/>
  <c r="AH11" i="80" s="1"/>
  <c r="P66" i="72" s="1"/>
  <c r="AH10" i="80" a="1"/>
  <c r="AH10" i="80" s="1"/>
  <c r="P65" i="72" s="1"/>
  <c r="AH9" i="80" a="1"/>
  <c r="AH9" i="80" s="1"/>
  <c r="P64" i="72" s="1"/>
  <c r="AH8" i="80" a="1"/>
  <c r="AH8" i="80" s="1"/>
  <c r="P63" i="72" s="1"/>
  <c r="AH7" i="80" a="1"/>
  <c r="AH7" i="80" s="1"/>
  <c r="P62" i="72" s="1"/>
  <c r="AH6" i="80" a="1"/>
  <c r="AH6" i="80" s="1"/>
  <c r="AH40" i="79" a="1"/>
  <c r="AH40" i="79" s="1"/>
  <c r="AH39" i="79" a="1"/>
  <c r="AH39" i="79" s="1"/>
  <c r="AH38" i="79" a="1"/>
  <c r="AH38" i="79" s="1"/>
  <c r="O97" i="72" s="1"/>
  <c r="AH37" i="79" a="1"/>
  <c r="AH37" i="79" s="1"/>
  <c r="O96" i="72" s="1"/>
  <c r="AH36" i="79" a="1"/>
  <c r="AH36" i="79" s="1"/>
  <c r="O95" i="72" s="1"/>
  <c r="AH35" i="79" a="1"/>
  <c r="AH35" i="79" s="1"/>
  <c r="O94" i="72" s="1"/>
  <c r="AH34" i="79" a="1"/>
  <c r="AH34" i="79" s="1"/>
  <c r="O93" i="72" s="1"/>
  <c r="AH33" i="79" a="1"/>
  <c r="AH33" i="79" s="1"/>
  <c r="O92" i="72" s="1"/>
  <c r="AH32" i="79" a="1"/>
  <c r="AH32" i="79" s="1"/>
  <c r="O91" i="72" s="1"/>
  <c r="AH31" i="79" a="1"/>
  <c r="AH31" i="79" s="1"/>
  <c r="O88" i="72" s="1"/>
  <c r="AH30" i="79" a="1"/>
  <c r="AH30" i="79" s="1"/>
  <c r="O87" i="72" s="1"/>
  <c r="AH29" i="79" a="1"/>
  <c r="AH29" i="79" s="1"/>
  <c r="O86" i="72" s="1"/>
  <c r="AH28" i="79" a="1"/>
  <c r="AH28" i="79" s="1"/>
  <c r="O85" i="72" s="1"/>
  <c r="AH27" i="79" a="1"/>
  <c r="AH27" i="79" s="1"/>
  <c r="O84" i="72" s="1"/>
  <c r="AH26" i="79" a="1"/>
  <c r="AH26" i="79" s="1"/>
  <c r="O83" i="72" s="1"/>
  <c r="AH25" i="79" a="1"/>
  <c r="AH25" i="79" s="1"/>
  <c r="O82" i="72" s="1"/>
  <c r="AH24" i="79" a="1"/>
  <c r="AH24" i="79" s="1"/>
  <c r="O81" i="72" s="1"/>
  <c r="AH23" i="79" a="1"/>
  <c r="AH23" i="79" s="1"/>
  <c r="O80" i="72" s="1"/>
  <c r="AH22" i="79" a="1"/>
  <c r="AH22" i="79" s="1"/>
  <c r="O79" i="72" s="1"/>
  <c r="AH21" i="79" a="1"/>
  <c r="AH21" i="79" s="1"/>
  <c r="O78" i="72" s="1"/>
  <c r="AH20" i="79" a="1"/>
  <c r="AH20" i="79" s="1"/>
  <c r="O77" i="72" s="1"/>
  <c r="AH19" i="79" a="1"/>
  <c r="AH19" i="79" s="1"/>
  <c r="O76" i="72" s="1"/>
  <c r="AH18" i="79" a="1"/>
  <c r="AH18" i="79" s="1"/>
  <c r="O75" i="72" s="1"/>
  <c r="AH17" i="79" a="1"/>
  <c r="AH17" i="79" s="1"/>
  <c r="O74" i="72" s="1"/>
  <c r="AH16" i="79" a="1"/>
  <c r="AH16" i="79" s="1"/>
  <c r="O73" i="72" s="1"/>
  <c r="AH15" i="79" a="1"/>
  <c r="AH15" i="79" s="1"/>
  <c r="O72" i="72" s="1"/>
  <c r="AH14" i="79" a="1"/>
  <c r="AH14" i="79" s="1"/>
  <c r="O71" i="72" s="1"/>
  <c r="AH13" i="79" a="1"/>
  <c r="AH13" i="79" s="1"/>
  <c r="O70" i="72" s="1"/>
  <c r="AH12" i="79" a="1"/>
  <c r="AH12" i="79" s="1"/>
  <c r="O67" i="72" s="1"/>
  <c r="J12" i="79"/>
  <c r="N12" i="79" s="1"/>
  <c r="V12" i="79" s="1"/>
  <c r="Z12" i="79" s="1"/>
  <c r="B20" i="79" s="1"/>
  <c r="F20" i="79" s="1"/>
  <c r="J20" i="79" s="1"/>
  <c r="N20" i="79" s="1"/>
  <c r="R20" i="79" s="1"/>
  <c r="V20" i="79" s="1"/>
  <c r="Z20" i="79" s="1"/>
  <c r="B28" i="79" s="1"/>
  <c r="F28" i="79" s="1"/>
  <c r="J28" i="79" s="1"/>
  <c r="N28" i="79" s="1"/>
  <c r="R28" i="79" s="1"/>
  <c r="V28" i="79" s="1"/>
  <c r="Z28" i="79" s="1"/>
  <c r="B36" i="79" s="1"/>
  <c r="F36" i="79" s="1"/>
  <c r="J36" i="79" s="1"/>
  <c r="N36" i="79" s="1"/>
  <c r="R36" i="79" s="1"/>
  <c r="V36" i="79" s="1"/>
  <c r="Z36" i="79" s="1"/>
  <c r="B44" i="79" s="1"/>
  <c r="F44" i="79" s="1"/>
  <c r="J44" i="79" s="1"/>
  <c r="AH11" i="79" a="1"/>
  <c r="AH11" i="79" s="1"/>
  <c r="O66" i="72" s="1"/>
  <c r="AH10" i="79" a="1"/>
  <c r="AH10" i="79" s="1"/>
  <c r="O65" i="72" s="1"/>
  <c r="AH9" i="79" a="1"/>
  <c r="AH9" i="79" s="1"/>
  <c r="O64" i="72" s="1"/>
  <c r="AH8" i="79" a="1"/>
  <c r="AH8" i="79" s="1"/>
  <c r="O63" i="72" s="1"/>
  <c r="AH7" i="79" a="1"/>
  <c r="AH7" i="79" s="1"/>
  <c r="O62" i="72" s="1"/>
  <c r="AH6" i="79" a="1"/>
  <c r="AH6" i="79" s="1"/>
  <c r="F52" i="79" l="1"/>
  <c r="N44" i="79"/>
  <c r="R12" i="84"/>
  <c r="Z12" i="83"/>
  <c r="B20" i="83" s="1"/>
  <c r="F20" i="83" s="1"/>
  <c r="J20" i="83" s="1"/>
  <c r="N20" i="83" s="1"/>
  <c r="R20" i="83" s="1"/>
  <c r="V20" i="83" s="1"/>
  <c r="Z20" i="83" s="1"/>
  <c r="B28" i="83" s="1"/>
  <c r="F28" i="83" s="1"/>
  <c r="J28" i="83" s="1"/>
  <c r="N28" i="83" s="1"/>
  <c r="R28" i="83" s="1"/>
  <c r="V28" i="83" s="1"/>
  <c r="Z28" i="83" s="1"/>
  <c r="B36" i="83" s="1"/>
  <c r="F36" i="83" s="1"/>
  <c r="J36" i="83" s="1"/>
  <c r="N36" i="83" s="1"/>
  <c r="R36" i="83" s="1"/>
  <c r="V36" i="83" s="1"/>
  <c r="Z36" i="83" s="1"/>
  <c r="B44" i="83" s="1"/>
  <c r="F44" i="83" s="1"/>
  <c r="Z44" i="81"/>
  <c r="Z12" i="82"/>
  <c r="B20" i="82" s="1"/>
  <c r="F20" i="82" s="1"/>
  <c r="J20" i="82" s="1"/>
  <c r="N20" i="82" s="1"/>
  <c r="R20" i="82" s="1"/>
  <c r="V20" i="82" s="1"/>
  <c r="Z20" i="82" s="1"/>
  <c r="B28" i="82" s="1"/>
  <c r="F28" i="82" s="1"/>
  <c r="J28" i="82" s="1"/>
  <c r="N28" i="82" s="1"/>
  <c r="R28" i="82" s="1"/>
  <c r="V28" i="82" s="1"/>
  <c r="Z28" i="82" s="1"/>
  <c r="B36" i="82" s="1"/>
  <c r="F36" i="82" s="1"/>
  <c r="J36" i="82" s="1"/>
  <c r="N36" i="82" s="1"/>
  <c r="R36" i="82" s="1"/>
  <c r="V36" i="82" s="1"/>
  <c r="Z36" i="82" s="1"/>
  <c r="B44" i="82" s="1"/>
  <c r="F44" i="82" s="1"/>
  <c r="J44" i="82" s="1"/>
  <c r="B20" i="80"/>
  <c r="F20" i="80" s="1"/>
  <c r="J20" i="80" s="1"/>
  <c r="N20" i="80" s="1"/>
  <c r="R20" i="80" s="1"/>
  <c r="V20" i="80" s="1"/>
  <c r="Z20" i="80" s="1"/>
  <c r="B28" i="80" s="1"/>
  <c r="F28" i="80" s="1"/>
  <c r="J28" i="80" s="1"/>
  <c r="N28" i="80" s="1"/>
  <c r="R28" i="80" s="1"/>
  <c r="V28" i="80" s="1"/>
  <c r="Z28" i="80" s="1"/>
  <c r="B36" i="80" s="1"/>
  <c r="F36" i="80" s="1"/>
  <c r="J36" i="80" s="1"/>
  <c r="N36" i="80" s="1"/>
  <c r="R36" i="80" s="1"/>
  <c r="V36" i="80" s="1"/>
  <c r="Z36" i="80" s="1"/>
  <c r="B44" i="80" s="1"/>
  <c r="F44" i="80" s="1"/>
  <c r="J44" i="80" s="1"/>
  <c r="T99" i="72"/>
  <c r="S99" i="72"/>
  <c r="R99" i="72"/>
  <c r="Q99" i="72"/>
  <c r="P99" i="72"/>
  <c r="O99" i="72"/>
  <c r="F91" i="72"/>
  <c r="N44" i="82" l="1"/>
  <c r="B52" i="81"/>
  <c r="F52" i="81" s="1"/>
  <c r="J52" i="81" s="1"/>
  <c r="N52" i="81" s="1"/>
  <c r="R52" i="81" s="1"/>
  <c r="V52" i="81" s="1"/>
  <c r="Z52" i="81" s="1"/>
  <c r="J52" i="79"/>
  <c r="N52" i="79" s="1"/>
  <c r="R52" i="79" s="1"/>
  <c r="V52" i="79" s="1"/>
  <c r="Z52" i="79" s="1"/>
  <c r="V12" i="84"/>
  <c r="Z12" i="84" s="1"/>
  <c r="B20" i="84" s="1"/>
  <c r="F20" i="84" s="1"/>
  <c r="J20" i="84" s="1"/>
  <c r="N20" i="84" s="1"/>
  <c r="R20" i="84" s="1"/>
  <c r="V20" i="84" s="1"/>
  <c r="Z20" i="84" s="1"/>
  <c r="B28" i="84" s="1"/>
  <c r="F28" i="84" s="1"/>
  <c r="J28" i="84" s="1"/>
  <c r="N28" i="84" s="1"/>
  <c r="R28" i="84" s="1"/>
  <c r="V28" i="84" s="1"/>
  <c r="Z28" i="84" s="1"/>
  <c r="B36" i="84" s="1"/>
  <c r="F36" i="84" s="1"/>
  <c r="J36" i="84" s="1"/>
  <c r="N36" i="84" s="1"/>
  <c r="R36" i="84" s="1"/>
  <c r="V36" i="84" s="1"/>
  <c r="Z36" i="84" s="1"/>
  <c r="B44" i="84" s="1"/>
  <c r="F44" i="84" s="1"/>
  <c r="J44" i="84" s="1"/>
  <c r="B52" i="84" s="1"/>
  <c r="R44" i="80"/>
  <c r="J44" i="83"/>
  <c r="R44" i="83" s="1"/>
  <c r="AH40" i="77" a="1"/>
  <c r="AH40" i="77" s="1"/>
  <c r="AH39" i="77" a="1"/>
  <c r="AH39" i="77" s="1"/>
  <c r="AH38" i="77" a="1"/>
  <c r="AH38" i="77" s="1"/>
  <c r="N97" i="72" s="1"/>
  <c r="AH37" i="77" a="1"/>
  <c r="AH37" i="77" s="1"/>
  <c r="N96" i="72" s="1"/>
  <c r="AH36" i="77" a="1"/>
  <c r="AH36" i="77" s="1"/>
  <c r="N95" i="72" s="1"/>
  <c r="AH35" i="77" a="1"/>
  <c r="AH35" i="77" s="1"/>
  <c r="N94" i="72" s="1"/>
  <c r="AH34" i="77" a="1"/>
  <c r="AH34" i="77" s="1"/>
  <c r="N93" i="72" s="1"/>
  <c r="AH33" i="77" a="1"/>
  <c r="AH33" i="77" s="1"/>
  <c r="N92" i="72" s="1"/>
  <c r="AH32" i="77" a="1"/>
  <c r="AH32" i="77" s="1"/>
  <c r="N91" i="72" s="1"/>
  <c r="AH31" i="77" a="1"/>
  <c r="AH31" i="77" s="1"/>
  <c r="N88" i="72" s="1"/>
  <c r="AH30" i="77" a="1"/>
  <c r="AH30" i="77" s="1"/>
  <c r="N87" i="72" s="1"/>
  <c r="AH29" i="77" a="1"/>
  <c r="AH29" i="77" s="1"/>
  <c r="N86" i="72" s="1"/>
  <c r="AH28" i="77" a="1"/>
  <c r="AH28" i="77" s="1"/>
  <c r="N85" i="72" s="1"/>
  <c r="AH27" i="77" a="1"/>
  <c r="AH27" i="77" s="1"/>
  <c r="N84" i="72" s="1"/>
  <c r="AH26" i="77" a="1"/>
  <c r="AH26" i="77" s="1"/>
  <c r="N83" i="72" s="1"/>
  <c r="AH25" i="77" a="1"/>
  <c r="AH25" i="77" s="1"/>
  <c r="N82" i="72" s="1"/>
  <c r="AH24" i="77" a="1"/>
  <c r="AH24" i="77" s="1"/>
  <c r="N81" i="72" s="1"/>
  <c r="AH23" i="77" a="1"/>
  <c r="AH23" i="77" s="1"/>
  <c r="N80" i="72" s="1"/>
  <c r="AH22" i="77" a="1"/>
  <c r="AH22" i="77" s="1"/>
  <c r="N79" i="72" s="1"/>
  <c r="AH21" i="77" a="1"/>
  <c r="AH21" i="77" s="1"/>
  <c r="N78" i="72" s="1"/>
  <c r="AH20" i="77" a="1"/>
  <c r="AH20" i="77" s="1"/>
  <c r="N77" i="72" s="1"/>
  <c r="AH19" i="77" a="1"/>
  <c r="AH19" i="77" s="1"/>
  <c r="N76" i="72" s="1"/>
  <c r="AH18" i="77" a="1"/>
  <c r="AH18" i="77" s="1"/>
  <c r="N75" i="72" s="1"/>
  <c r="AH17" i="77" a="1"/>
  <c r="AH17" i="77" s="1"/>
  <c r="N74" i="72" s="1"/>
  <c r="AH16" i="77" a="1"/>
  <c r="AH16" i="77" s="1"/>
  <c r="N73" i="72" s="1"/>
  <c r="AH15" i="77" a="1"/>
  <c r="AH15" i="77" s="1"/>
  <c r="N72" i="72" s="1"/>
  <c r="AH14" i="77" a="1"/>
  <c r="AH14" i="77" s="1"/>
  <c r="N71" i="72" s="1"/>
  <c r="AH13" i="77" a="1"/>
  <c r="AH13" i="77" s="1"/>
  <c r="N70" i="72" s="1"/>
  <c r="AH12" i="77" a="1"/>
  <c r="AH12" i="77" s="1"/>
  <c r="N67" i="72" s="1"/>
  <c r="AH11" i="77" a="1"/>
  <c r="AH11" i="77" s="1"/>
  <c r="N66" i="72" s="1"/>
  <c r="AH10" i="77" a="1"/>
  <c r="AH10" i="77" s="1"/>
  <c r="N65" i="72" s="1"/>
  <c r="AH9" i="77" a="1"/>
  <c r="AH9" i="77" s="1"/>
  <c r="N64" i="72" s="1"/>
  <c r="AH8" i="77" a="1"/>
  <c r="AH8" i="77" s="1"/>
  <c r="N63" i="72" s="1"/>
  <c r="AH7" i="77" a="1"/>
  <c r="AH7" i="77" s="1"/>
  <c r="N62" i="72" s="1"/>
  <c r="AH6" i="77" a="1"/>
  <c r="AH6" i="77" s="1"/>
  <c r="AH40" i="76" a="1"/>
  <c r="AH40" i="76" s="1"/>
  <c r="AH39" i="76" a="1"/>
  <c r="AH39" i="76" s="1"/>
  <c r="AH38" i="76" a="1"/>
  <c r="AH38" i="76" s="1"/>
  <c r="M97" i="72" s="1"/>
  <c r="AH37" i="76" a="1"/>
  <c r="AH37" i="76" s="1"/>
  <c r="M96" i="72" s="1"/>
  <c r="AH36" i="76" a="1"/>
  <c r="AH36" i="76" s="1"/>
  <c r="M95" i="72" s="1"/>
  <c r="AH35" i="76" a="1"/>
  <c r="AH35" i="76" s="1"/>
  <c r="M94" i="72" s="1"/>
  <c r="AH34" i="76" a="1"/>
  <c r="AH34" i="76" s="1"/>
  <c r="M93" i="72" s="1"/>
  <c r="AH33" i="76" a="1"/>
  <c r="AH33" i="76" s="1"/>
  <c r="M92" i="72" s="1"/>
  <c r="AH32" i="76" a="1"/>
  <c r="AH32" i="76" s="1"/>
  <c r="M91" i="72" s="1"/>
  <c r="AH31" i="76" a="1"/>
  <c r="AH31" i="76" s="1"/>
  <c r="M88" i="72" s="1"/>
  <c r="AH30" i="76" a="1"/>
  <c r="AH30" i="76" s="1"/>
  <c r="M87" i="72" s="1"/>
  <c r="AH29" i="76" a="1"/>
  <c r="AH29" i="76" s="1"/>
  <c r="M86" i="72" s="1"/>
  <c r="AH28" i="76" a="1"/>
  <c r="AH28" i="76" s="1"/>
  <c r="M85" i="72" s="1"/>
  <c r="AH27" i="76" a="1"/>
  <c r="AH27" i="76" s="1"/>
  <c r="M84" i="72" s="1"/>
  <c r="AH26" i="76" a="1"/>
  <c r="AH26" i="76" s="1"/>
  <c r="M83" i="72" s="1"/>
  <c r="AH25" i="76" a="1"/>
  <c r="AH25" i="76" s="1"/>
  <c r="M82" i="72" s="1"/>
  <c r="AH24" i="76" a="1"/>
  <c r="AH24" i="76" s="1"/>
  <c r="M81" i="72" s="1"/>
  <c r="AH23" i="76" a="1"/>
  <c r="AH23" i="76" s="1"/>
  <c r="M80" i="72" s="1"/>
  <c r="AH22" i="76" a="1"/>
  <c r="AH22" i="76" s="1"/>
  <c r="M79" i="72" s="1"/>
  <c r="AH21" i="76" a="1"/>
  <c r="AH21" i="76" s="1"/>
  <c r="M78" i="72" s="1"/>
  <c r="AH20" i="76" a="1"/>
  <c r="AH20" i="76" s="1"/>
  <c r="M77" i="72" s="1"/>
  <c r="AH19" i="76" a="1"/>
  <c r="AH19" i="76" s="1"/>
  <c r="M76" i="72" s="1"/>
  <c r="AH18" i="76" a="1"/>
  <c r="AH18" i="76" s="1"/>
  <c r="M75" i="72" s="1"/>
  <c r="AH17" i="76" a="1"/>
  <c r="AH17" i="76" s="1"/>
  <c r="M74" i="72" s="1"/>
  <c r="AH16" i="76" a="1"/>
  <c r="AH16" i="76" s="1"/>
  <c r="M73" i="72" s="1"/>
  <c r="AH15" i="76" a="1"/>
  <c r="AH15" i="76" s="1"/>
  <c r="M72" i="72" s="1"/>
  <c r="AH14" i="76" a="1"/>
  <c r="AH14" i="76" s="1"/>
  <c r="M71" i="72" s="1"/>
  <c r="AH13" i="76" a="1"/>
  <c r="AH13" i="76" s="1"/>
  <c r="M70" i="72" s="1"/>
  <c r="AH12" i="76" a="1"/>
  <c r="AH12" i="76" s="1"/>
  <c r="M67" i="72" s="1"/>
  <c r="AH11" i="76" a="1"/>
  <c r="AH11" i="76" s="1"/>
  <c r="M66" i="72" s="1"/>
  <c r="AH10" i="76" a="1"/>
  <c r="AH10" i="76" s="1"/>
  <c r="M65" i="72" s="1"/>
  <c r="AH9" i="76" a="1"/>
  <c r="AH9" i="76" s="1"/>
  <c r="M64" i="72" s="1"/>
  <c r="AH8" i="76" a="1"/>
  <c r="AH8" i="76" s="1"/>
  <c r="M63" i="72" s="1"/>
  <c r="AH7" i="76" a="1"/>
  <c r="AH7" i="76" s="1"/>
  <c r="M62" i="72" s="1"/>
  <c r="AH6" i="76" a="1"/>
  <c r="AH6" i="76" s="1"/>
  <c r="AH40" i="75" a="1"/>
  <c r="AH40" i="75" s="1"/>
  <c r="AH39" i="75" a="1"/>
  <c r="AH39" i="75" s="1"/>
  <c r="AH38" i="75" a="1"/>
  <c r="AH38" i="75" s="1"/>
  <c r="L97" i="72" s="1"/>
  <c r="AH37" i="75" a="1"/>
  <c r="AH37" i="75" s="1"/>
  <c r="L96" i="72" s="1"/>
  <c r="AH36" i="75" a="1"/>
  <c r="AH36" i="75" s="1"/>
  <c r="L95" i="72" s="1"/>
  <c r="AH35" i="75" a="1"/>
  <c r="AH35" i="75" s="1"/>
  <c r="L94" i="72" s="1"/>
  <c r="AH34" i="75" a="1"/>
  <c r="AH34" i="75" s="1"/>
  <c r="L93" i="72" s="1"/>
  <c r="AH33" i="75" a="1"/>
  <c r="AH33" i="75" s="1"/>
  <c r="L92" i="72" s="1"/>
  <c r="AH32" i="75" a="1"/>
  <c r="AH32" i="75" s="1"/>
  <c r="L91" i="72" s="1"/>
  <c r="AH31" i="75" a="1"/>
  <c r="AH31" i="75" s="1"/>
  <c r="L88" i="72" s="1"/>
  <c r="AH30" i="75" a="1"/>
  <c r="AH30" i="75" s="1"/>
  <c r="L87" i="72" s="1"/>
  <c r="AH29" i="75" a="1"/>
  <c r="AH29" i="75" s="1"/>
  <c r="L86" i="72" s="1"/>
  <c r="AH28" i="75" a="1"/>
  <c r="AH28" i="75" s="1"/>
  <c r="L85" i="72" s="1"/>
  <c r="AH27" i="75" a="1"/>
  <c r="AH27" i="75" s="1"/>
  <c r="L84" i="72" s="1"/>
  <c r="AH26" i="75" a="1"/>
  <c r="AH26" i="75" s="1"/>
  <c r="L83" i="72" s="1"/>
  <c r="AH25" i="75" a="1"/>
  <c r="AH25" i="75" s="1"/>
  <c r="L82" i="72" s="1"/>
  <c r="AH24" i="75" a="1"/>
  <c r="AH24" i="75" s="1"/>
  <c r="L81" i="72" s="1"/>
  <c r="AH23" i="75" a="1"/>
  <c r="AH23" i="75" s="1"/>
  <c r="L80" i="72" s="1"/>
  <c r="AH22" i="75" a="1"/>
  <c r="AH22" i="75" s="1"/>
  <c r="L79" i="72" s="1"/>
  <c r="AH21" i="75" a="1"/>
  <c r="AH21" i="75" s="1"/>
  <c r="L78" i="72" s="1"/>
  <c r="AH20" i="75" a="1"/>
  <c r="AH20" i="75" s="1"/>
  <c r="L77" i="72" s="1"/>
  <c r="AH19" i="75" a="1"/>
  <c r="AH19" i="75" s="1"/>
  <c r="L76" i="72" s="1"/>
  <c r="AH18" i="75" a="1"/>
  <c r="AH18" i="75" s="1"/>
  <c r="L75" i="72" s="1"/>
  <c r="AH17" i="75" a="1"/>
  <c r="AH17" i="75" s="1"/>
  <c r="L74" i="72" s="1"/>
  <c r="AH16" i="75" a="1"/>
  <c r="AH16" i="75" s="1"/>
  <c r="L73" i="72" s="1"/>
  <c r="AH15" i="75" a="1"/>
  <c r="AH15" i="75" s="1"/>
  <c r="L72" i="72" s="1"/>
  <c r="AH14" i="75" a="1"/>
  <c r="AH14" i="75" s="1"/>
  <c r="L71" i="72" s="1"/>
  <c r="AH13" i="75" a="1"/>
  <c r="AH13" i="75" s="1"/>
  <c r="L70" i="72" s="1"/>
  <c r="AH12" i="75" a="1"/>
  <c r="AH12" i="75" s="1"/>
  <c r="L67" i="72" s="1"/>
  <c r="J12" i="75"/>
  <c r="N12" i="75" s="1"/>
  <c r="V12" i="75" s="1"/>
  <c r="Z12" i="75" s="1"/>
  <c r="B20" i="75" s="1"/>
  <c r="F20" i="75" s="1"/>
  <c r="J20" i="75" s="1"/>
  <c r="N20" i="75" s="1"/>
  <c r="R20" i="75" s="1"/>
  <c r="V20" i="75" s="1"/>
  <c r="Z20" i="75" s="1"/>
  <c r="B28" i="75" s="1"/>
  <c r="F28" i="75" s="1"/>
  <c r="J28" i="75" s="1"/>
  <c r="N28" i="75" s="1"/>
  <c r="R28" i="75" s="1"/>
  <c r="V28" i="75" s="1"/>
  <c r="Z28" i="75" s="1"/>
  <c r="B36" i="75" s="1"/>
  <c r="F36" i="75" s="1"/>
  <c r="J36" i="75" s="1"/>
  <c r="N36" i="75" s="1"/>
  <c r="R36" i="75" s="1"/>
  <c r="V36" i="75" s="1"/>
  <c r="Z36" i="75" s="1"/>
  <c r="B44" i="75" s="1"/>
  <c r="F44" i="75" s="1"/>
  <c r="J44" i="75" s="1"/>
  <c r="AH11" i="75" a="1"/>
  <c r="AH11" i="75" s="1"/>
  <c r="L66" i="72" s="1"/>
  <c r="AH10" i="75" a="1"/>
  <c r="AH10" i="75" s="1"/>
  <c r="L65" i="72" s="1"/>
  <c r="AH9" i="75" a="1"/>
  <c r="AH9" i="75" s="1"/>
  <c r="L64" i="72" s="1"/>
  <c r="AH8" i="75" a="1"/>
  <c r="AH8" i="75" s="1"/>
  <c r="L63" i="72" s="1"/>
  <c r="AH7" i="75" a="1"/>
  <c r="AH7" i="75" s="1"/>
  <c r="L62" i="72" s="1"/>
  <c r="AH6" i="75" a="1"/>
  <c r="AH6" i="75" s="1"/>
  <c r="AH40" i="74" a="1"/>
  <c r="AH40" i="74" s="1"/>
  <c r="AH39" i="74" a="1"/>
  <c r="AH39" i="74" s="1"/>
  <c r="AH38" i="74" a="1"/>
  <c r="AH38" i="74" s="1"/>
  <c r="K97" i="72" s="1"/>
  <c r="AH37" i="74" a="1"/>
  <c r="AH37" i="74" s="1"/>
  <c r="K96" i="72" s="1"/>
  <c r="AH36" i="74" a="1"/>
  <c r="AH36" i="74" s="1"/>
  <c r="K95" i="72" s="1"/>
  <c r="AH35" i="74" a="1"/>
  <c r="AH35" i="74" s="1"/>
  <c r="K94" i="72" s="1"/>
  <c r="AH34" i="74" a="1"/>
  <c r="AH34" i="74" s="1"/>
  <c r="K93" i="72" s="1"/>
  <c r="AH33" i="74" a="1"/>
  <c r="AH33" i="74" s="1"/>
  <c r="K92" i="72" s="1"/>
  <c r="AH32" i="74" a="1"/>
  <c r="AH32" i="74" s="1"/>
  <c r="K91" i="72" s="1"/>
  <c r="AH31" i="74" a="1"/>
  <c r="AH31" i="74" s="1"/>
  <c r="K88" i="72" s="1"/>
  <c r="AH30" i="74" a="1"/>
  <c r="AH30" i="74" s="1"/>
  <c r="K87" i="72" s="1"/>
  <c r="AH29" i="74" a="1"/>
  <c r="AH29" i="74" s="1"/>
  <c r="K86" i="72" s="1"/>
  <c r="AH28" i="74" a="1"/>
  <c r="AH28" i="74" s="1"/>
  <c r="K85" i="72" s="1"/>
  <c r="AH27" i="74" a="1"/>
  <c r="AH27" i="74" s="1"/>
  <c r="K84" i="72" s="1"/>
  <c r="AH26" i="74" a="1"/>
  <c r="AH26" i="74" s="1"/>
  <c r="K83" i="72" s="1"/>
  <c r="AH25" i="74" a="1"/>
  <c r="AH25" i="74" s="1"/>
  <c r="K82" i="72" s="1"/>
  <c r="AH24" i="74" a="1"/>
  <c r="AH24" i="74" s="1"/>
  <c r="K81" i="72" s="1"/>
  <c r="AH23" i="74" a="1"/>
  <c r="AH23" i="74" s="1"/>
  <c r="K80" i="72" s="1"/>
  <c r="AH22" i="74" a="1"/>
  <c r="AH22" i="74" s="1"/>
  <c r="K79" i="72" s="1"/>
  <c r="AH21" i="74" a="1"/>
  <c r="AH21" i="74" s="1"/>
  <c r="K78" i="72" s="1"/>
  <c r="AH20" i="74" a="1"/>
  <c r="AH20" i="74" s="1"/>
  <c r="K77" i="72" s="1"/>
  <c r="AH19" i="74" a="1"/>
  <c r="AH19" i="74" s="1"/>
  <c r="K76" i="72" s="1"/>
  <c r="AH18" i="74" a="1"/>
  <c r="AH18" i="74" s="1"/>
  <c r="K75" i="72" s="1"/>
  <c r="AH17" i="74" a="1"/>
  <c r="AH17" i="74" s="1"/>
  <c r="K74" i="72" s="1"/>
  <c r="AH16" i="74" a="1"/>
  <c r="AH16" i="74" s="1"/>
  <c r="K73" i="72" s="1"/>
  <c r="AH15" i="74" a="1"/>
  <c r="AH15" i="74" s="1"/>
  <c r="K72" i="72" s="1"/>
  <c r="AH14" i="74" a="1"/>
  <c r="AH14" i="74" s="1"/>
  <c r="K71" i="72" s="1"/>
  <c r="AH13" i="74" a="1"/>
  <c r="AH13" i="74" s="1"/>
  <c r="K70" i="72" s="1"/>
  <c r="AH12" i="74" a="1"/>
  <c r="AH12" i="74" s="1"/>
  <c r="K67" i="72" s="1"/>
  <c r="AH11" i="74" a="1"/>
  <c r="AH11" i="74" s="1"/>
  <c r="K66" i="72" s="1"/>
  <c r="AH10" i="74" a="1"/>
  <c r="AH10" i="74" s="1"/>
  <c r="K65" i="72" s="1"/>
  <c r="AH9" i="74" a="1"/>
  <c r="AH9" i="74" s="1"/>
  <c r="K64" i="72" s="1"/>
  <c r="AH8" i="74" a="1"/>
  <c r="AH8" i="74" s="1"/>
  <c r="K63" i="72" s="1"/>
  <c r="AH7" i="74" a="1"/>
  <c r="AH7" i="74" s="1"/>
  <c r="K62" i="72" s="1"/>
  <c r="AH6" i="74" a="1"/>
  <c r="AH6" i="74" s="1"/>
  <c r="AH40" i="73" a="1"/>
  <c r="AH40" i="73" s="1"/>
  <c r="AH39" i="73" a="1"/>
  <c r="AH39" i="73" s="1"/>
  <c r="AH38" i="73" a="1"/>
  <c r="AH38" i="73" s="1"/>
  <c r="J97" i="72" s="1"/>
  <c r="AH37" i="73" a="1"/>
  <c r="AH37" i="73" s="1"/>
  <c r="J96" i="72" s="1"/>
  <c r="AH36" i="73" a="1"/>
  <c r="AH36" i="73" s="1"/>
  <c r="J95" i="72" s="1"/>
  <c r="AH35" i="73" a="1"/>
  <c r="AH35" i="73" s="1"/>
  <c r="J94" i="72" s="1"/>
  <c r="AH34" i="73" a="1"/>
  <c r="AH34" i="73" s="1"/>
  <c r="J93" i="72" s="1"/>
  <c r="AH33" i="73" a="1"/>
  <c r="AH33" i="73" s="1"/>
  <c r="J92" i="72" s="1"/>
  <c r="AH32" i="73" a="1"/>
  <c r="AH32" i="73" s="1"/>
  <c r="J91" i="72" s="1"/>
  <c r="AH31" i="73" a="1"/>
  <c r="AH31" i="73" s="1"/>
  <c r="J88" i="72" s="1"/>
  <c r="AH30" i="73" a="1"/>
  <c r="AH30" i="73" s="1"/>
  <c r="J87" i="72" s="1"/>
  <c r="AH29" i="73" a="1"/>
  <c r="AH29" i="73" s="1"/>
  <c r="J86" i="72" s="1"/>
  <c r="AH28" i="73" a="1"/>
  <c r="AH28" i="73" s="1"/>
  <c r="J85" i="72" s="1"/>
  <c r="AH27" i="73" a="1"/>
  <c r="AH27" i="73" s="1"/>
  <c r="J84" i="72" s="1"/>
  <c r="AH26" i="73" a="1"/>
  <c r="AH26" i="73" s="1"/>
  <c r="J83" i="72" s="1"/>
  <c r="AH25" i="73" a="1"/>
  <c r="AH25" i="73" s="1"/>
  <c r="J82" i="72" s="1"/>
  <c r="AH24" i="73" a="1"/>
  <c r="AH24" i="73" s="1"/>
  <c r="J81" i="72" s="1"/>
  <c r="AH23" i="73" a="1"/>
  <c r="AH23" i="73" s="1"/>
  <c r="J80" i="72" s="1"/>
  <c r="AH22" i="73" a="1"/>
  <c r="AH22" i="73" s="1"/>
  <c r="J79" i="72" s="1"/>
  <c r="AH21" i="73" a="1"/>
  <c r="AH21" i="73" s="1"/>
  <c r="J78" i="72" s="1"/>
  <c r="AH20" i="73" a="1"/>
  <c r="AH20" i="73" s="1"/>
  <c r="J77" i="72" s="1"/>
  <c r="AH19" i="73" a="1"/>
  <c r="AH19" i="73" s="1"/>
  <c r="J76" i="72" s="1"/>
  <c r="AH18" i="73" a="1"/>
  <c r="AH18" i="73" s="1"/>
  <c r="J75" i="72" s="1"/>
  <c r="AH17" i="73" a="1"/>
  <c r="AH17" i="73" s="1"/>
  <c r="J74" i="72" s="1"/>
  <c r="AH16" i="73" a="1"/>
  <c r="AH16" i="73" s="1"/>
  <c r="J73" i="72" s="1"/>
  <c r="AH15" i="73" a="1"/>
  <c r="AH15" i="73" s="1"/>
  <c r="J72" i="72" s="1"/>
  <c r="AH14" i="73" a="1"/>
  <c r="AH14" i="73" s="1"/>
  <c r="J71" i="72" s="1"/>
  <c r="AH13" i="73" a="1"/>
  <c r="AH13" i="73" s="1"/>
  <c r="J70" i="72" s="1"/>
  <c r="AH12" i="73" a="1"/>
  <c r="AH12" i="73" s="1"/>
  <c r="J67" i="72" s="1"/>
  <c r="J12" i="73"/>
  <c r="N12" i="73" s="1"/>
  <c r="R12" i="73" s="1"/>
  <c r="AH11" i="73" a="1"/>
  <c r="AH11" i="73" s="1"/>
  <c r="J66" i="72" s="1"/>
  <c r="AH10" i="73" a="1"/>
  <c r="AH10" i="73" s="1"/>
  <c r="J65" i="72" s="1"/>
  <c r="AH9" i="73" a="1"/>
  <c r="AH9" i="73" s="1"/>
  <c r="J64" i="72" s="1"/>
  <c r="AH8" i="73" a="1"/>
  <c r="AH8" i="73" s="1"/>
  <c r="J63" i="72" s="1"/>
  <c r="AH7" i="73" a="1"/>
  <c r="AH7" i="73" s="1"/>
  <c r="J62" i="72" s="1"/>
  <c r="AH6" i="73" a="1"/>
  <c r="AH6" i="73" s="1"/>
  <c r="E97" i="72"/>
  <c r="E96" i="72"/>
  <c r="E95" i="72"/>
  <c r="E94" i="72"/>
  <c r="E93" i="72"/>
  <c r="E92" i="72"/>
  <c r="E91" i="72"/>
  <c r="F88" i="72"/>
  <c r="E87" i="72"/>
  <c r="F87" i="72" s="1"/>
  <c r="F86" i="72"/>
  <c r="F85" i="72"/>
  <c r="F84" i="72"/>
  <c r="F83" i="72"/>
  <c r="F82" i="72"/>
  <c r="F81" i="72"/>
  <c r="F80" i="72"/>
  <c r="F79" i="72"/>
  <c r="F78" i="72"/>
  <c r="F77" i="72"/>
  <c r="F76" i="72"/>
  <c r="F75" i="72"/>
  <c r="F74" i="72"/>
  <c r="F73" i="72"/>
  <c r="F72" i="72"/>
  <c r="F71" i="72"/>
  <c r="F70" i="72"/>
  <c r="F67" i="72"/>
  <c r="E67" i="72" s="1"/>
  <c r="F66" i="72"/>
  <c r="E66" i="72" s="1"/>
  <c r="F65" i="72"/>
  <c r="E65" i="72" s="1"/>
  <c r="F64" i="72"/>
  <c r="E64" i="72" s="1"/>
  <c r="F63" i="72"/>
  <c r="E63" i="72" s="1"/>
  <c r="F62" i="72"/>
  <c r="E62" i="72" s="1"/>
  <c r="F51" i="72"/>
  <c r="F105" i="72" s="1"/>
  <c r="E105" i="72" s="1"/>
  <c r="E49" i="72"/>
  <c r="E48" i="72"/>
  <c r="E45" i="72"/>
  <c r="E44" i="72"/>
  <c r="E38" i="72"/>
  <c r="F38" i="72" s="1"/>
  <c r="E37" i="72"/>
  <c r="E25" i="72"/>
  <c r="F25" i="72" s="1"/>
  <c r="E24" i="72"/>
  <c r="F31" i="72"/>
  <c r="J52" i="82" l="1"/>
  <c r="N52" i="82" s="1"/>
  <c r="R52" i="82" s="1"/>
  <c r="V52" i="82" s="1"/>
  <c r="Z52" i="82" s="1"/>
  <c r="R44" i="82"/>
  <c r="F52" i="84"/>
  <c r="J52" i="84" s="1"/>
  <c r="N52" i="84" s="1"/>
  <c r="R52" i="84" s="1"/>
  <c r="V52" i="84" s="1"/>
  <c r="Z52" i="84" s="1"/>
  <c r="F52" i="83"/>
  <c r="J52" i="83" s="1"/>
  <c r="N52" i="83" s="1"/>
  <c r="R52" i="83" s="1"/>
  <c r="V52" i="83" s="1"/>
  <c r="Z52" i="83" s="1"/>
  <c r="V44" i="83"/>
  <c r="Z44" i="83" s="1"/>
  <c r="F52" i="80"/>
  <c r="J52" i="80" s="1"/>
  <c r="N52" i="80" s="1"/>
  <c r="R52" i="80" s="1"/>
  <c r="V52" i="80" s="1"/>
  <c r="Z52" i="80" s="1"/>
  <c r="V44" i="80"/>
  <c r="Z44" i="80" s="1"/>
  <c r="B52" i="75"/>
  <c r="F52" i="75" s="1"/>
  <c r="J52" i="75" s="1"/>
  <c r="N52" i="75" s="1"/>
  <c r="R52" i="75" s="1"/>
  <c r="V52" i="75" s="1"/>
  <c r="Z52" i="75" s="1"/>
  <c r="J12" i="74"/>
  <c r="N12" i="74" s="1"/>
  <c r="R12" i="74" s="1"/>
  <c r="B20" i="77"/>
  <c r="F20" i="77" s="1"/>
  <c r="J20" i="77" s="1"/>
  <c r="N20" i="77" s="1"/>
  <c r="R20" i="77" s="1"/>
  <c r="V20" i="77" s="1"/>
  <c r="Z20" i="77" s="1"/>
  <c r="B28" i="77" s="1"/>
  <c r="F28" i="77" s="1"/>
  <c r="J28" i="77" s="1"/>
  <c r="N28" i="77" s="1"/>
  <c r="R28" i="77" s="1"/>
  <c r="V28" i="77" s="1"/>
  <c r="Z28" i="77" s="1"/>
  <c r="B36" i="77" s="1"/>
  <c r="F36" i="77" s="1"/>
  <c r="J36" i="77" s="1"/>
  <c r="N36" i="77" s="1"/>
  <c r="R36" i="77" s="1"/>
  <c r="V36" i="77" s="1"/>
  <c r="Z36" i="77" s="1"/>
  <c r="B44" i="77" s="1"/>
  <c r="F44" i="77" s="1"/>
  <c r="J44" i="77" s="1"/>
  <c r="N44" i="77" s="1"/>
  <c r="V44" i="77" s="1"/>
  <c r="N12" i="77"/>
  <c r="R12" i="77" s="1"/>
  <c r="V12" i="77" s="1"/>
  <c r="B20" i="76"/>
  <c r="F20" i="76" s="1"/>
  <c r="J20" i="76" s="1"/>
  <c r="N20" i="76" s="1"/>
  <c r="R20" i="76" s="1"/>
  <c r="V20" i="76" s="1"/>
  <c r="Z20" i="76" s="1"/>
  <c r="B28" i="76" s="1"/>
  <c r="F28" i="76" s="1"/>
  <c r="J28" i="76" s="1"/>
  <c r="N28" i="76" s="1"/>
  <c r="R28" i="76" s="1"/>
  <c r="V28" i="76" s="1"/>
  <c r="Z28" i="76" s="1"/>
  <c r="B36" i="76" s="1"/>
  <c r="F36" i="76" s="1"/>
  <c r="J36" i="76" s="1"/>
  <c r="N36" i="76" s="1"/>
  <c r="R36" i="76" s="1"/>
  <c r="V36" i="76" s="1"/>
  <c r="Z36" i="76" s="1"/>
  <c r="B44" i="76" s="1"/>
  <c r="F44" i="76" s="1"/>
  <c r="J44" i="76" s="1"/>
  <c r="Z12" i="74"/>
  <c r="B20" i="74" s="1"/>
  <c r="F20" i="74" s="1"/>
  <c r="J20" i="74" s="1"/>
  <c r="N20" i="74" s="1"/>
  <c r="R20" i="74" s="1"/>
  <c r="V20" i="74" s="1"/>
  <c r="Z20" i="74" s="1"/>
  <c r="B28" i="74" s="1"/>
  <c r="F28" i="74" s="1"/>
  <c r="J28" i="74" s="1"/>
  <c r="N28" i="74" s="1"/>
  <c r="R28" i="74" s="1"/>
  <c r="V28" i="74" s="1"/>
  <c r="Z28" i="74" s="1"/>
  <c r="B36" i="74" s="1"/>
  <c r="F36" i="74" s="1"/>
  <c r="J36" i="74" s="1"/>
  <c r="N36" i="74" s="1"/>
  <c r="R36" i="74" s="1"/>
  <c r="V36" i="74" s="1"/>
  <c r="Z36" i="74" s="1"/>
  <c r="B44" i="74" s="1"/>
  <c r="F44" i="74" s="1"/>
  <c r="J44" i="74" s="1"/>
  <c r="Z12" i="73"/>
  <c r="B20" i="73" s="1"/>
  <c r="F20" i="73" s="1"/>
  <c r="J20" i="73" s="1"/>
  <c r="N20" i="73" s="1"/>
  <c r="R20" i="73" s="1"/>
  <c r="V20" i="73" s="1"/>
  <c r="Z20" i="73" s="1"/>
  <c r="B28" i="73" s="1"/>
  <c r="F28" i="73" s="1"/>
  <c r="J28" i="73" s="1"/>
  <c r="N28" i="73" s="1"/>
  <c r="R28" i="73" s="1"/>
  <c r="V28" i="73" s="1"/>
  <c r="Z28" i="73" s="1"/>
  <c r="B36" i="73" s="1"/>
  <c r="F36" i="73" s="1"/>
  <c r="J36" i="73" s="1"/>
  <c r="N36" i="73" s="1"/>
  <c r="R36" i="73" s="1"/>
  <c r="V36" i="73" s="1"/>
  <c r="Z36" i="73" s="1"/>
  <c r="N99" i="72"/>
  <c r="U82" i="72"/>
  <c r="M99" i="72"/>
  <c r="L99" i="72"/>
  <c r="K99" i="72"/>
  <c r="J99" i="72"/>
  <c r="E31" i="72"/>
  <c r="D31" i="72"/>
  <c r="F40" i="72"/>
  <c r="F106" i="72" s="1"/>
  <c r="E106" i="72" s="1"/>
  <c r="E9" i="72"/>
  <c r="F24" i="72"/>
  <c r="F27" i="72" s="1"/>
  <c r="E27" i="72" s="1"/>
  <c r="E99" i="72"/>
  <c r="F99" i="72" s="1"/>
  <c r="G65" i="72" s="1"/>
  <c r="F32" i="72"/>
  <c r="F56" i="72"/>
  <c r="D56" i="72" s="1"/>
  <c r="AH40" i="71" a="1"/>
  <c r="AH40" i="71" s="1"/>
  <c r="AH39" i="71" a="1"/>
  <c r="AH39" i="71" s="1"/>
  <c r="AH38" i="71" a="1"/>
  <c r="AH38" i="71" s="1"/>
  <c r="I97" i="72" s="1"/>
  <c r="U97" i="72" s="1"/>
  <c r="AH37" i="71" a="1"/>
  <c r="AH37" i="71" s="1"/>
  <c r="I96" i="72" s="1"/>
  <c r="U96" i="72" s="1"/>
  <c r="AH36" i="71" a="1"/>
  <c r="AH36" i="71" s="1"/>
  <c r="I95" i="72" s="1"/>
  <c r="U95" i="72" s="1"/>
  <c r="AH35" i="71" a="1"/>
  <c r="AH35" i="71" s="1"/>
  <c r="I94" i="72" s="1"/>
  <c r="U94" i="72" s="1"/>
  <c r="AH34" i="71" a="1"/>
  <c r="AH34" i="71" s="1"/>
  <c r="I93" i="72" s="1"/>
  <c r="U93" i="72" s="1"/>
  <c r="AH33" i="71" a="1"/>
  <c r="AH33" i="71" s="1"/>
  <c r="I92" i="72" s="1"/>
  <c r="U92" i="72" s="1"/>
  <c r="AH32" i="71" a="1"/>
  <c r="AH32" i="71" s="1"/>
  <c r="I91" i="72" s="1"/>
  <c r="U91" i="72" s="1"/>
  <c r="AH31" i="71" a="1"/>
  <c r="AH31" i="71" s="1"/>
  <c r="I88" i="72" s="1"/>
  <c r="U88" i="72" s="1"/>
  <c r="AH30" i="71" a="1"/>
  <c r="AH30" i="71" s="1"/>
  <c r="I87" i="72" s="1"/>
  <c r="U87" i="72" s="1"/>
  <c r="AH29" i="71" a="1"/>
  <c r="AH29" i="71" s="1"/>
  <c r="I86" i="72" s="1"/>
  <c r="U86" i="72" s="1"/>
  <c r="AH28" i="71" a="1"/>
  <c r="AH28" i="71" s="1"/>
  <c r="I85" i="72" s="1"/>
  <c r="U85" i="72" s="1"/>
  <c r="AH27" i="71" a="1"/>
  <c r="AH27" i="71" s="1"/>
  <c r="I84" i="72" s="1"/>
  <c r="U84" i="72" s="1"/>
  <c r="AH26" i="71" a="1"/>
  <c r="AH26" i="71" s="1"/>
  <c r="I83" i="72" s="1"/>
  <c r="U83" i="72" s="1"/>
  <c r="AH25" i="71" a="1"/>
  <c r="AH25" i="71" s="1"/>
  <c r="I82" i="72" s="1"/>
  <c r="AH24" i="71" a="1"/>
  <c r="AH24" i="71" s="1"/>
  <c r="I81" i="72" s="1"/>
  <c r="U81" i="72" s="1"/>
  <c r="AH23" i="71" a="1"/>
  <c r="AH23" i="71" s="1"/>
  <c r="I80" i="72" s="1"/>
  <c r="U80" i="72" s="1"/>
  <c r="AH22" i="71" a="1"/>
  <c r="AH22" i="71" s="1"/>
  <c r="I79" i="72" s="1"/>
  <c r="U79" i="72" s="1"/>
  <c r="AH21" i="71" a="1"/>
  <c r="AH21" i="71" s="1"/>
  <c r="I78" i="72" s="1"/>
  <c r="U78" i="72" s="1"/>
  <c r="AH20" i="71" a="1"/>
  <c r="AH20" i="71" s="1"/>
  <c r="I77" i="72" s="1"/>
  <c r="U77" i="72" s="1"/>
  <c r="AH19" i="71" a="1"/>
  <c r="AH19" i="71" s="1"/>
  <c r="I76" i="72" s="1"/>
  <c r="U76" i="72" s="1"/>
  <c r="AH18" i="71" a="1"/>
  <c r="AH18" i="71" s="1"/>
  <c r="I75" i="72" s="1"/>
  <c r="U75" i="72" s="1"/>
  <c r="AH17" i="71" a="1"/>
  <c r="AH17" i="71" s="1"/>
  <c r="I74" i="72" s="1"/>
  <c r="U74" i="72" s="1"/>
  <c r="AH16" i="71" a="1"/>
  <c r="AH16" i="71" s="1"/>
  <c r="I73" i="72" s="1"/>
  <c r="U73" i="72" s="1"/>
  <c r="AH15" i="71" a="1"/>
  <c r="AH15" i="71" s="1"/>
  <c r="I72" i="72" s="1"/>
  <c r="U72" i="72" s="1"/>
  <c r="AH14" i="71" a="1"/>
  <c r="AH14" i="71" s="1"/>
  <c r="I71" i="72" s="1"/>
  <c r="U71" i="72" s="1"/>
  <c r="AH13" i="71" a="1"/>
  <c r="AH13" i="71" s="1"/>
  <c r="I70" i="72" s="1"/>
  <c r="U70" i="72" s="1"/>
  <c r="AH12" i="71" a="1"/>
  <c r="AH12" i="71" s="1"/>
  <c r="I67" i="72" s="1"/>
  <c r="U67" i="72" s="1"/>
  <c r="AH11" i="71" a="1"/>
  <c r="AH11" i="71" s="1"/>
  <c r="I66" i="72" s="1"/>
  <c r="U66" i="72" s="1"/>
  <c r="AH10" i="71" a="1"/>
  <c r="AH10" i="71" s="1"/>
  <c r="I65" i="72" s="1"/>
  <c r="U65" i="72" s="1"/>
  <c r="AH9" i="71" a="1"/>
  <c r="AH9" i="71" s="1"/>
  <c r="I64" i="72" s="1"/>
  <c r="U64" i="72" s="1"/>
  <c r="AH8" i="71" a="1"/>
  <c r="AH8" i="71" s="1"/>
  <c r="I63" i="72" s="1"/>
  <c r="U63" i="72" s="1"/>
  <c r="AH7" i="71" a="1"/>
  <c r="AH7" i="71" s="1"/>
  <c r="I62" i="72" s="1"/>
  <c r="AH6" i="71" a="1"/>
  <c r="AH6" i="71" s="1"/>
  <c r="J52" i="77" l="1"/>
  <c r="N52" i="77" s="1"/>
  <c r="R52" i="77" s="1"/>
  <c r="V52" i="77" s="1"/>
  <c r="Z52" i="77" s="1"/>
  <c r="Z44" i="77"/>
  <c r="B52" i="77" s="1"/>
  <c r="I99" i="72"/>
  <c r="N44" i="76"/>
  <c r="N44" i="74"/>
  <c r="B44" i="73"/>
  <c r="Z12" i="71"/>
  <c r="B20" i="71" s="1"/>
  <c r="F20" i="71" s="1"/>
  <c r="J20" i="71" s="1"/>
  <c r="N20" i="71" s="1"/>
  <c r="R20" i="71" s="1"/>
  <c r="V20" i="71" s="1"/>
  <c r="Z20" i="71" s="1"/>
  <c r="B28" i="71" s="1"/>
  <c r="F28" i="71" s="1"/>
  <c r="J28" i="71" s="1"/>
  <c r="N28" i="71" s="1"/>
  <c r="R28" i="71" s="1"/>
  <c r="V28" i="71" s="1"/>
  <c r="Z28" i="71" s="1"/>
  <c r="B36" i="71" s="1"/>
  <c r="F36" i="71" s="1"/>
  <c r="J36" i="71" s="1"/>
  <c r="N36" i="71" s="1"/>
  <c r="R36" i="71" s="1"/>
  <c r="V36" i="71" s="1"/>
  <c r="Z36" i="71" s="1"/>
  <c r="B44" i="71" s="1"/>
  <c r="F44" i="71" s="1"/>
  <c r="J44" i="71" s="1"/>
  <c r="N44" i="71" s="1"/>
  <c r="R44" i="71" s="1"/>
  <c r="U62" i="72"/>
  <c r="E40" i="72"/>
  <c r="F104" i="72"/>
  <c r="E104" i="72" s="1"/>
  <c r="D32" i="72"/>
  <c r="F55" i="72"/>
  <c r="F19" i="72"/>
  <c r="H66" i="72" s="1"/>
  <c r="G76" i="72"/>
  <c r="G70" i="72"/>
  <c r="G79" i="72"/>
  <c r="G97" i="72"/>
  <c r="G72" i="72"/>
  <c r="G93" i="72"/>
  <c r="G96" i="72"/>
  <c r="G87" i="72"/>
  <c r="G67" i="72"/>
  <c r="G83" i="72"/>
  <c r="G78" i="72"/>
  <c r="G63" i="72"/>
  <c r="G74" i="72"/>
  <c r="G80" i="72"/>
  <c r="G95" i="72"/>
  <c r="E19" i="72"/>
  <c r="G82" i="72"/>
  <c r="G94" i="72"/>
  <c r="G81" i="72"/>
  <c r="G85" i="72"/>
  <c r="G71" i="72"/>
  <c r="G62" i="72"/>
  <c r="G73" i="72"/>
  <c r="G84" i="72"/>
  <c r="G64" i="72"/>
  <c r="G91" i="72"/>
  <c r="G77" i="72"/>
  <c r="G75" i="72"/>
  <c r="G86" i="72"/>
  <c r="G88" i="72"/>
  <c r="G92" i="72"/>
  <c r="G66" i="72"/>
  <c r="F33" i="72"/>
  <c r="E32" i="72"/>
  <c r="E33" i="72" s="1"/>
  <c r="E56" i="72"/>
  <c r="B52" i="76" l="1"/>
  <c r="F52" i="76" s="1"/>
  <c r="N52" i="76" s="1"/>
  <c r="R52" i="76" s="1"/>
  <c r="V52" i="76" s="1"/>
  <c r="Z52" i="76" s="1"/>
  <c r="R44" i="76"/>
  <c r="V44" i="76" s="1"/>
  <c r="B52" i="74"/>
  <c r="J52" i="74" s="1"/>
  <c r="N52" i="74" s="1"/>
  <c r="R52" i="74" s="1"/>
  <c r="V52" i="74" s="1"/>
  <c r="Z52" i="74" s="1"/>
  <c r="Z44" i="73"/>
  <c r="B52" i="73" s="1"/>
  <c r="F52" i="73" s="1"/>
  <c r="J52" i="73" s="1"/>
  <c r="N52" i="73" s="1"/>
  <c r="R52" i="73" s="1"/>
  <c r="V52" i="73" s="1"/>
  <c r="Z52" i="73" s="1"/>
  <c r="B52" i="71"/>
  <c r="H63" i="72"/>
  <c r="H97" i="72"/>
  <c r="H84" i="72"/>
  <c r="H81" i="72"/>
  <c r="H86" i="72"/>
  <c r="H96" i="72"/>
  <c r="H70" i="72"/>
  <c r="H78" i="72"/>
  <c r="E55" i="72"/>
  <c r="D55" i="72"/>
  <c r="E58" i="72" s="1"/>
  <c r="H74" i="72"/>
  <c r="H88" i="72"/>
  <c r="H83" i="72"/>
  <c r="H67" i="72"/>
  <c r="H71" i="72"/>
  <c r="H85" i="72"/>
  <c r="H80" i="72"/>
  <c r="H79" i="72"/>
  <c r="H65" i="72"/>
  <c r="H94" i="72"/>
  <c r="H75" i="72"/>
  <c r="H76" i="72"/>
  <c r="H82" i="72"/>
  <c r="F58" i="72"/>
  <c r="F103" i="72" s="1"/>
  <c r="E103" i="72" s="1"/>
  <c r="H93" i="72"/>
  <c r="H77" i="72"/>
  <c r="H62" i="72"/>
  <c r="H92" i="72"/>
  <c r="H73" i="72"/>
  <c r="H91" i="72"/>
  <c r="H64" i="72"/>
  <c r="H95" i="72"/>
  <c r="H87" i="72"/>
  <c r="H72" i="72"/>
  <c r="J52" i="71" l="1"/>
  <c r="N52" i="71" s="1"/>
  <c r="R52" i="71" s="1"/>
  <c r="V52" i="71" s="1"/>
  <c r="Z52" i="71" s="1"/>
  <c r="E13" i="71" a="1"/>
  <c r="E13" i="71" s="1"/>
  <c r="I13" i="71" s="1" a="1"/>
  <c r="I13" i="71" s="1"/>
  <c r="Y13" i="71" s="1" a="1"/>
  <c r="Y13" i="71" s="1"/>
  <c r="AC13" i="71" s="1" a="1"/>
  <c r="AC13" i="71" s="1"/>
  <c r="E21" i="71" s="1" a="1"/>
  <c r="E21" i="71" s="1"/>
  <c r="I21" i="71" s="1" a="1"/>
  <c r="I21" i="71" s="1"/>
  <c r="M21" i="71" s="1" a="1"/>
  <c r="M21" i="71" s="1"/>
  <c r="Q21" i="71" s="1" a="1"/>
  <c r="Q21" i="71" s="1"/>
  <c r="U21" i="71" s="1" a="1"/>
  <c r="U21" i="71" s="1"/>
  <c r="Y21" i="71" s="1" a="1"/>
  <c r="Y21" i="71" s="1"/>
  <c r="AC21" i="71" s="1" a="1"/>
  <c r="AC21" i="71" s="1"/>
  <c r="E29" i="71" s="1" a="1"/>
  <c r="E29" i="71" s="1"/>
  <c r="I29" i="71" s="1" a="1"/>
  <c r="I29" i="71" s="1"/>
  <c r="M29" i="71" s="1" a="1"/>
  <c r="M29" i="71" s="1"/>
  <c r="Q29" i="71" s="1" a="1"/>
  <c r="Q29" i="71" s="1"/>
  <c r="U29" i="71" s="1" a="1"/>
  <c r="U29" i="71" s="1"/>
  <c r="Y29" i="71" s="1" a="1"/>
  <c r="Y29" i="71" s="1"/>
  <c r="AC29" i="71" s="1" a="1"/>
  <c r="AC29" i="71" s="1"/>
  <c r="E37" i="71" s="1" a="1"/>
  <c r="E37" i="71" s="1"/>
  <c r="I37" i="71" s="1" a="1"/>
  <c r="I37" i="71" s="1"/>
  <c r="M37" i="71" s="1" a="1"/>
  <c r="M37" i="71" s="1"/>
  <c r="Q37" i="71" s="1" a="1"/>
  <c r="Q37" i="71" s="1"/>
  <c r="U37" i="71" s="1" a="1"/>
  <c r="U37" i="71" s="1"/>
  <c r="Y37" i="71" s="1" a="1"/>
  <c r="Y37" i="71" s="1"/>
  <c r="AC37" i="71" s="1" a="1"/>
  <c r="AC37" i="71" s="1"/>
  <c r="E45" i="71" s="1" a="1"/>
  <c r="E45" i="71" s="1"/>
  <c r="I45" i="71" s="1" a="1"/>
  <c r="I45" i="71" s="1"/>
  <c r="M45" i="71" s="1" a="1"/>
  <c r="M45" i="71" s="1"/>
  <c r="Q45" i="71" s="1" a="1"/>
  <c r="Q45" i="71" s="1"/>
  <c r="U45" i="71" l="1" a="1"/>
  <c r="U45" i="71" s="1"/>
  <c r="E53" i="71" s="1" a="1"/>
  <c r="E53" i="71" s="1"/>
  <c r="I53" i="71" s="1" a="1"/>
  <c r="I53" i="71" s="1"/>
  <c r="M53" i="71" s="1" a="1"/>
  <c r="M53" i="71" s="1"/>
  <c r="E56" i="71" l="1"/>
  <c r="Q53" i="71" a="1"/>
  <c r="Q53" i="71" s="1"/>
  <c r="U53" i="71" s="1" a="1"/>
  <c r="U53" i="71" s="1"/>
  <c r="Y53" i="71" s="1" a="1"/>
  <c r="Y53" i="71" s="1"/>
  <c r="AC53" i="71" s="1" a="1"/>
  <c r="AC53" i="71" s="1"/>
  <c r="H56" i="71"/>
  <c r="E3" i="73"/>
  <c r="E13" i="73" s="1" a="1"/>
  <c r="E13" i="73" s="1"/>
  <c r="I13" i="73" s="1" a="1"/>
  <c r="I13" i="73" s="1"/>
  <c r="M13" i="73" s="1" a="1"/>
  <c r="M13" i="73" s="1"/>
  <c r="Q13" i="73" s="1" a="1"/>
  <c r="Q13" i="73" s="1"/>
  <c r="E12" i="71" a="1"/>
  <c r="E12" i="71" s="1"/>
  <c r="I12" i="71" s="1" a="1"/>
  <c r="I12" i="71" s="1"/>
  <c r="Y12" i="71" s="1" a="1"/>
  <c r="Y12" i="71" s="1"/>
  <c r="AC12" i="71" s="1" a="1"/>
  <c r="AC12" i="71" s="1"/>
  <c r="E20" i="71" s="1" a="1"/>
  <c r="E20" i="71" s="1"/>
  <c r="I20" i="71" s="1" a="1"/>
  <c r="I20" i="71" s="1"/>
  <c r="M20" i="71" s="1" a="1"/>
  <c r="M20" i="71" s="1"/>
  <c r="Q20" i="71" s="1" a="1"/>
  <c r="Q20" i="71" s="1"/>
  <c r="U20" i="71" s="1" a="1"/>
  <c r="U20" i="71" s="1"/>
  <c r="Y20" i="71" s="1" a="1"/>
  <c r="Y20" i="71" s="1"/>
  <c r="AC20" i="71" s="1" a="1"/>
  <c r="AC20" i="71" s="1"/>
  <c r="E28" i="71" s="1" a="1"/>
  <c r="E28" i="71" s="1"/>
  <c r="I28" i="71" s="1" a="1"/>
  <c r="I28" i="71" s="1"/>
  <c r="M28" i="71" s="1" a="1"/>
  <c r="M28" i="71" s="1"/>
  <c r="Q28" i="71" s="1" a="1"/>
  <c r="Q28" i="71" s="1"/>
  <c r="U28" i="71" s="1" a="1"/>
  <c r="U28" i="71" s="1"/>
  <c r="Y28" i="71" s="1" a="1"/>
  <c r="Y28" i="71" s="1"/>
  <c r="AC28" i="71" s="1" a="1"/>
  <c r="AC28" i="71" s="1"/>
  <c r="E36" i="71" s="1" a="1"/>
  <c r="E36" i="71" s="1"/>
  <c r="I36" i="71" s="1" a="1"/>
  <c r="I36" i="71" s="1"/>
  <c r="M36" i="71" s="1" a="1"/>
  <c r="M36" i="71" s="1"/>
  <c r="Q36" i="71" s="1" a="1"/>
  <c r="Q36" i="71" s="1"/>
  <c r="U36" i="71" s="1" a="1"/>
  <c r="U36" i="71" s="1"/>
  <c r="Y36" i="71" s="1" a="1"/>
  <c r="Y36" i="71" s="1"/>
  <c r="AC36" i="71" s="1" a="1"/>
  <c r="AC36" i="71" s="1"/>
  <c r="E44" i="71" s="1" a="1"/>
  <c r="E44" i="71" s="1"/>
  <c r="I44" i="71" s="1" a="1"/>
  <c r="I44" i="71" s="1"/>
  <c r="M44" i="71" s="1" a="1"/>
  <c r="M44" i="71" s="1"/>
  <c r="Q44" i="71" s="1" a="1"/>
  <c r="Q44" i="71" s="1"/>
  <c r="U13" i="73" l="1" a="1"/>
  <c r="U13" i="73" s="1"/>
  <c r="Y13" i="73" s="1" a="1"/>
  <c r="Y13" i="73" s="1"/>
  <c r="AC13" i="73" s="1" a="1"/>
  <c r="AC13" i="73" s="1"/>
  <c r="E21" i="73" s="1" a="1"/>
  <c r="E21" i="73" s="1"/>
  <c r="I21" i="73" s="1" a="1"/>
  <c r="I21" i="73" s="1"/>
  <c r="M21" i="73" s="1" a="1"/>
  <c r="M21" i="73" s="1"/>
  <c r="Q21" i="73" s="1" a="1"/>
  <c r="Q21" i="73" s="1"/>
  <c r="U21" i="73" s="1" a="1"/>
  <c r="U21" i="73" s="1"/>
  <c r="Y21" i="73" s="1" a="1"/>
  <c r="Y21" i="73" s="1"/>
  <c r="AC21" i="73" s="1" a="1"/>
  <c r="AC21" i="73" s="1"/>
  <c r="E29" i="73" s="1" a="1"/>
  <c r="E29" i="73" s="1"/>
  <c r="I29" i="73" s="1" a="1"/>
  <c r="I29" i="73" s="1"/>
  <c r="M29" i="73" s="1" a="1"/>
  <c r="M29" i="73" s="1"/>
  <c r="Q29" i="73" s="1" a="1"/>
  <c r="Q29" i="73" s="1"/>
  <c r="U29" i="73" s="1" a="1"/>
  <c r="U29" i="73" s="1"/>
  <c r="Y29" i="73" s="1" a="1"/>
  <c r="Y29" i="73" s="1"/>
  <c r="AC29" i="73" s="1" a="1"/>
  <c r="AC29" i="73" s="1"/>
  <c r="E37" i="73" s="1" a="1"/>
  <c r="E37" i="73" s="1"/>
  <c r="I37" i="73" s="1" a="1"/>
  <c r="I37" i="73" s="1"/>
  <c r="M37" i="73" s="1" a="1"/>
  <c r="M37" i="73" s="1"/>
  <c r="Q37" i="73" s="1" a="1"/>
  <c r="Q37" i="73" s="1"/>
  <c r="U37" i="73" s="1" a="1"/>
  <c r="U37" i="73" s="1"/>
  <c r="Y37" i="73" s="1" a="1"/>
  <c r="Y37" i="73" s="1"/>
  <c r="AC37" i="73" s="1" a="1"/>
  <c r="AC37" i="73" s="1"/>
  <c r="E45" i="73" s="1" a="1"/>
  <c r="E45" i="73" s="1"/>
  <c r="U44" i="71" a="1"/>
  <c r="U44" i="71" s="1"/>
  <c r="E52" i="71" s="1" a="1"/>
  <c r="E52" i="71" s="1"/>
  <c r="I52" i="71" s="1" a="1"/>
  <c r="I52" i="71" s="1"/>
  <c r="M52" i="71" s="1" a="1"/>
  <c r="M52" i="71" s="1"/>
  <c r="Q52" i="71" l="1" a="1"/>
  <c r="Q52" i="71" s="1"/>
  <c r="U52" i="71" s="1" a="1"/>
  <c r="U52" i="71" s="1"/>
  <c r="Y52" i="71" s="1" a="1"/>
  <c r="Y52" i="71" s="1"/>
  <c r="AC52" i="71" s="1" a="1"/>
  <c r="AC52" i="71" s="1"/>
  <c r="E55" i="71"/>
  <c r="Y45" i="73" a="1"/>
  <c r="Y45" i="73" s="1"/>
  <c r="AC45" i="73" s="1" a="1"/>
  <c r="AC45" i="73" s="1"/>
  <c r="E53" i="73" s="1" a="1"/>
  <c r="E53" i="73" s="1"/>
  <c r="I53" i="73" s="1" a="1"/>
  <c r="I53" i="73" s="1"/>
  <c r="M53" i="73" s="1" a="1"/>
  <c r="M53" i="73" s="1"/>
  <c r="H55" i="71"/>
  <c r="E2" i="73"/>
  <c r="E12" i="73" s="1" a="1"/>
  <c r="E12" i="73" s="1"/>
  <c r="I12" i="73" s="1" a="1"/>
  <c r="I12" i="73" s="1"/>
  <c r="M12" i="73" s="1" a="1"/>
  <c r="M12" i="73" s="1"/>
  <c r="Q12" i="73" s="1" a="1"/>
  <c r="Q12" i="73" s="1"/>
  <c r="Q53" i="73" l="1" a="1"/>
  <c r="Q53" i="73" s="1"/>
  <c r="U53" i="73" s="1" a="1"/>
  <c r="U53" i="73" s="1"/>
  <c r="Y53" i="73" s="1" a="1"/>
  <c r="Y53" i="73" s="1"/>
  <c r="AC53" i="73" s="1" a="1"/>
  <c r="AC53" i="73" s="1"/>
  <c r="E56" i="73"/>
  <c r="U12" i="73" a="1"/>
  <c r="U12" i="73" s="1"/>
  <c r="Y12" i="73" s="1" a="1"/>
  <c r="Y12" i="73" s="1"/>
  <c r="AC12" i="73" s="1" a="1"/>
  <c r="AC12" i="73" s="1"/>
  <c r="E20" i="73" s="1" a="1"/>
  <c r="E20" i="73" s="1"/>
  <c r="I20" i="73" s="1" a="1"/>
  <c r="I20" i="73" s="1"/>
  <c r="M20" i="73" s="1" a="1"/>
  <c r="M20" i="73" s="1"/>
  <c r="Q20" i="73" s="1" a="1"/>
  <c r="Q20" i="73" s="1"/>
  <c r="U20" i="73" s="1" a="1"/>
  <c r="U20" i="73" s="1"/>
  <c r="Y20" i="73" s="1" a="1"/>
  <c r="Y20" i="73" s="1"/>
  <c r="AC20" i="73" s="1" a="1"/>
  <c r="AC20" i="73" s="1"/>
  <c r="E28" i="73" s="1" a="1"/>
  <c r="E28" i="73" s="1"/>
  <c r="I28" i="73" s="1" a="1"/>
  <c r="I28" i="73" s="1"/>
  <c r="M28" i="73" s="1" a="1"/>
  <c r="M28" i="73" s="1"/>
  <c r="Q28" i="73" s="1" a="1"/>
  <c r="Q28" i="73" s="1"/>
  <c r="U28" i="73" s="1" a="1"/>
  <c r="U28" i="73" s="1"/>
  <c r="Y28" i="73" s="1" a="1"/>
  <c r="Y28" i="73" s="1"/>
  <c r="AC28" i="73" s="1" a="1"/>
  <c r="AC28" i="73" s="1"/>
  <c r="E36" i="73" s="1" a="1"/>
  <c r="E36" i="73" s="1"/>
  <c r="I36" i="73" s="1" a="1"/>
  <c r="I36" i="73" s="1"/>
  <c r="M36" i="73" s="1" a="1"/>
  <c r="M36" i="73" s="1"/>
  <c r="Q36" i="73" s="1" a="1"/>
  <c r="Q36" i="73" s="1"/>
  <c r="U36" i="73" s="1" a="1"/>
  <c r="U36" i="73" s="1"/>
  <c r="Y36" i="73" s="1" a="1"/>
  <c r="Y36" i="73" s="1"/>
  <c r="AC36" i="73" s="1" a="1"/>
  <c r="AC36" i="73" s="1"/>
  <c r="E44" i="73" s="1" a="1"/>
  <c r="E44" i="73" s="1"/>
  <c r="Y44" i="73" l="1" a="1"/>
  <c r="Y44" i="73" s="1"/>
  <c r="AC44" i="73" s="1" a="1"/>
  <c r="AC44" i="73" s="1"/>
  <c r="E52" i="73" s="1" a="1"/>
  <c r="E52" i="73" s="1"/>
  <c r="I52" i="73" s="1" a="1"/>
  <c r="I52" i="73" s="1"/>
  <c r="M52" i="73" s="1" a="1"/>
  <c r="M52" i="73" s="1"/>
  <c r="E3" i="74"/>
  <c r="E13" i="74" s="1" a="1"/>
  <c r="E13" i="74" s="1"/>
  <c r="I13" i="74" s="1" a="1"/>
  <c r="I13" i="74" s="1"/>
  <c r="M13" i="74" s="1" a="1"/>
  <c r="M13" i="74" s="1"/>
  <c r="Q13" i="74" s="1" a="1"/>
  <c r="Q13" i="74" s="1"/>
  <c r="H56" i="73"/>
  <c r="Q52" i="73" l="1" a="1"/>
  <c r="Q52" i="73" s="1"/>
  <c r="U52" i="73" s="1" a="1"/>
  <c r="U52" i="73" s="1"/>
  <c r="Y52" i="73" s="1" a="1"/>
  <c r="Y52" i="73" s="1"/>
  <c r="AC52" i="73" s="1" a="1"/>
  <c r="AC52" i="73" s="1"/>
  <c r="E55" i="73"/>
  <c r="U13" i="74" a="1"/>
  <c r="U13" i="74" s="1"/>
  <c r="AC13" i="74" s="1" a="1"/>
  <c r="AC13" i="74" s="1"/>
  <c r="E21" i="74" s="1" a="1"/>
  <c r="E21" i="74" s="1"/>
  <c r="I21" i="74" s="1" a="1"/>
  <c r="I21" i="74" s="1"/>
  <c r="M21" i="74" s="1" a="1"/>
  <c r="M21" i="74" s="1"/>
  <c r="Q21" i="74" s="1" a="1"/>
  <c r="Q21" i="74" s="1"/>
  <c r="U21" i="74" s="1" a="1"/>
  <c r="U21" i="74" s="1"/>
  <c r="Y21" i="74" s="1" a="1"/>
  <c r="Y21" i="74" s="1"/>
  <c r="AC21" i="74" s="1" a="1"/>
  <c r="AC21" i="74" s="1"/>
  <c r="E29" i="74" s="1" a="1"/>
  <c r="E29" i="74" s="1"/>
  <c r="I29" i="74" s="1" a="1"/>
  <c r="I29" i="74" s="1"/>
  <c r="M29" i="74" s="1" a="1"/>
  <c r="M29" i="74" s="1"/>
  <c r="Q29" i="74" s="1" a="1"/>
  <c r="Q29" i="74" s="1"/>
  <c r="U29" i="74" s="1" a="1"/>
  <c r="U29" i="74" s="1"/>
  <c r="Y29" i="74" s="1" a="1"/>
  <c r="Y29" i="74" s="1"/>
  <c r="AC29" i="74" s="1" a="1"/>
  <c r="AC29" i="74" s="1"/>
  <c r="E37" i="74" s="1" a="1"/>
  <c r="E37" i="74" s="1"/>
  <c r="I37" i="74" s="1" a="1"/>
  <c r="I37" i="74" s="1"/>
  <c r="M37" i="74" s="1" a="1"/>
  <c r="M37" i="74" s="1"/>
  <c r="Q37" i="74" s="1" a="1"/>
  <c r="Q37" i="74" s="1"/>
  <c r="U37" i="74" s="1" a="1"/>
  <c r="U37" i="74" s="1"/>
  <c r="Y37" i="74" s="1" a="1"/>
  <c r="Y37" i="74" s="1"/>
  <c r="AC37" i="74" s="1" a="1"/>
  <c r="AC37" i="74" s="1"/>
  <c r="E45" i="74" s="1" a="1"/>
  <c r="E45" i="74" s="1"/>
  <c r="I45" i="74" s="1" a="1"/>
  <c r="I45" i="74" s="1"/>
  <c r="M45" i="74" s="1" a="1"/>
  <c r="M45" i="74" s="1"/>
  <c r="Q45" i="74" s="1" a="1"/>
  <c r="Q45" i="74" s="1"/>
  <c r="E53" i="74" s="1" a="1"/>
  <c r="E53" i="74" s="1"/>
  <c r="I53" i="74" s="1" a="1"/>
  <c r="I53" i="74" s="1"/>
  <c r="M53" i="74" s="1" a="1"/>
  <c r="M53" i="74" s="1"/>
  <c r="E56" i="74" l="1"/>
  <c r="Q53" i="74" a="1"/>
  <c r="Q53" i="74" s="1"/>
  <c r="U53" i="74" s="1" a="1"/>
  <c r="U53" i="74" s="1"/>
  <c r="Y53" i="74" s="1" a="1"/>
  <c r="Y53" i="74" s="1"/>
  <c r="AC53" i="74" s="1" a="1"/>
  <c r="AC53" i="74" s="1"/>
  <c r="E2" i="74"/>
  <c r="E12" i="74" s="1" a="1"/>
  <c r="E12" i="74" s="1"/>
  <c r="I12" i="74" s="1" a="1"/>
  <c r="I12" i="74" s="1"/>
  <c r="M12" i="74" s="1" a="1"/>
  <c r="M12" i="74" s="1"/>
  <c r="Q12" i="74" s="1" a="1"/>
  <c r="Q12" i="74" s="1"/>
  <c r="H55" i="73"/>
  <c r="E14" i="71" a="1"/>
  <c r="E14" i="71" s="1"/>
  <c r="I14" i="71" s="1" a="1"/>
  <c r="I14" i="71" s="1"/>
  <c r="Y14" i="71" s="1" a="1"/>
  <c r="Y14" i="71" s="1"/>
  <c r="AC14" i="71" s="1" a="1"/>
  <c r="AC14" i="71" s="1"/>
  <c r="E22" i="71" s="1" a="1"/>
  <c r="E22" i="71" s="1"/>
  <c r="I22" i="71" s="1" a="1"/>
  <c r="I22" i="71" s="1"/>
  <c r="M22" i="71" s="1" a="1"/>
  <c r="M22" i="71" s="1"/>
  <c r="Q22" i="71" s="1" a="1"/>
  <c r="Q22" i="71" s="1"/>
  <c r="U22" i="71" s="1" a="1"/>
  <c r="U22" i="71" s="1"/>
  <c r="Y22" i="71" s="1" a="1"/>
  <c r="Y22" i="71" s="1"/>
  <c r="AC22" i="71" s="1" a="1"/>
  <c r="AC22" i="71" s="1"/>
  <c r="E30" i="71" s="1" a="1"/>
  <c r="E30" i="71" s="1"/>
  <c r="I30" i="71" s="1" a="1"/>
  <c r="I30" i="71" s="1"/>
  <c r="M30" i="71" s="1" a="1"/>
  <c r="M30" i="71" s="1"/>
  <c r="Q30" i="71" s="1" a="1"/>
  <c r="Q30" i="71" s="1"/>
  <c r="U30" i="71" s="1" a="1"/>
  <c r="U30" i="71" s="1"/>
  <c r="Y30" i="71" s="1" a="1"/>
  <c r="Y30" i="71" s="1"/>
  <c r="AC30" i="71" s="1" a="1"/>
  <c r="AC30" i="71" s="1"/>
  <c r="E38" i="71" s="1" a="1"/>
  <c r="E38" i="71" s="1"/>
  <c r="I38" i="71" s="1" a="1"/>
  <c r="I38" i="71" s="1"/>
  <c r="M38" i="71" s="1" a="1"/>
  <c r="M38" i="71" s="1"/>
  <c r="Q38" i="71" s="1" a="1"/>
  <c r="Q38" i="71" s="1"/>
  <c r="U38" i="71" s="1" a="1"/>
  <c r="U38" i="71" s="1"/>
  <c r="Y38" i="71" s="1" a="1"/>
  <c r="Y38" i="71" s="1"/>
  <c r="AC38" i="71" s="1" a="1"/>
  <c r="AC38" i="71" s="1"/>
  <c r="E46" i="71" s="1" a="1"/>
  <c r="E46" i="71" s="1"/>
  <c r="I46" i="71" s="1" a="1"/>
  <c r="I46" i="71" s="1"/>
  <c r="M46" i="71" s="1" a="1"/>
  <c r="M46" i="71" s="1"/>
  <c r="Q46" i="71" s="1" a="1"/>
  <c r="Q46" i="71" s="1"/>
  <c r="U46" i="71" l="1" a="1"/>
  <c r="U46" i="71" s="1"/>
  <c r="E54" i="71" s="1" a="1"/>
  <c r="E54" i="71" s="1"/>
  <c r="I54" i="71" s="1" a="1"/>
  <c r="I54" i="71" s="1"/>
  <c r="M54" i="71" s="1" a="1"/>
  <c r="M54" i="71" s="1"/>
  <c r="U12" i="74" a="1"/>
  <c r="U12" i="74" s="1"/>
  <c r="AC12" i="74" s="1" a="1"/>
  <c r="AC12" i="74" s="1"/>
  <c r="E20" i="74" s="1" a="1"/>
  <c r="E20" i="74" s="1"/>
  <c r="I20" i="74" s="1" a="1"/>
  <c r="I20" i="74" s="1"/>
  <c r="M20" i="74" s="1" a="1"/>
  <c r="M20" i="74" s="1"/>
  <c r="Q20" i="74" s="1" a="1"/>
  <c r="Q20" i="74" s="1"/>
  <c r="U20" i="74" s="1" a="1"/>
  <c r="U20" i="74" s="1"/>
  <c r="Y20" i="74" s="1" a="1"/>
  <c r="Y20" i="74" s="1"/>
  <c r="AC20" i="74" s="1" a="1"/>
  <c r="AC20" i="74" s="1"/>
  <c r="E28" i="74" s="1" a="1"/>
  <c r="E28" i="74" s="1"/>
  <c r="I28" i="74" s="1" a="1"/>
  <c r="I28" i="74" s="1"/>
  <c r="M28" i="74" s="1" a="1"/>
  <c r="M28" i="74" s="1"/>
  <c r="Q28" i="74" s="1" a="1"/>
  <c r="Q28" i="74" s="1"/>
  <c r="U28" i="74" s="1" a="1"/>
  <c r="U28" i="74" s="1"/>
  <c r="Y28" i="74" s="1" a="1"/>
  <c r="Y28" i="74" s="1"/>
  <c r="AC28" i="74" s="1" a="1"/>
  <c r="AC28" i="74" s="1"/>
  <c r="E36" i="74" s="1" a="1"/>
  <c r="E36" i="74" s="1"/>
  <c r="I36" i="74" s="1" a="1"/>
  <c r="I36" i="74" s="1"/>
  <c r="M36" i="74" s="1" a="1"/>
  <c r="M36" i="74" s="1"/>
  <c r="Q36" i="74" s="1" a="1"/>
  <c r="Q36" i="74" s="1"/>
  <c r="U36" i="74" s="1" a="1"/>
  <c r="U36" i="74" s="1"/>
  <c r="Y36" i="74" s="1" a="1"/>
  <c r="Y36" i="74" s="1"/>
  <c r="AC36" i="74" s="1" a="1"/>
  <c r="AC36" i="74" s="1"/>
  <c r="E44" i="74" s="1" a="1"/>
  <c r="E44" i="74" s="1"/>
  <c r="I44" i="74" s="1" a="1"/>
  <c r="I44" i="74" s="1"/>
  <c r="M44" i="74" s="1" a="1"/>
  <c r="M44" i="74" s="1"/>
  <c r="Q44" i="74" s="1" a="1"/>
  <c r="Q44" i="74" s="1"/>
  <c r="E52" i="74" s="1" a="1"/>
  <c r="E52" i="74" s="1"/>
  <c r="I52" i="74" s="1" a="1"/>
  <c r="I52" i="74" s="1"/>
  <c r="M52" i="74" s="1" a="1"/>
  <c r="M52" i="74" s="1"/>
  <c r="H56" i="74"/>
  <c r="E3" i="75"/>
  <c r="E13" i="75" s="1" a="1"/>
  <c r="E13" i="75" s="1"/>
  <c r="I13" i="75" s="1" a="1"/>
  <c r="I13" i="75" s="1"/>
  <c r="M13" i="75" s="1" a="1"/>
  <c r="M13" i="75" s="1"/>
  <c r="Q13" i="75" s="1" a="1"/>
  <c r="Q13" i="75" s="1"/>
  <c r="U13" i="75" s="1" a="1"/>
  <c r="U13" i="75" s="1"/>
  <c r="Y13" i="75" s="1" a="1"/>
  <c r="Y13" i="75" s="1"/>
  <c r="AC13" i="75" s="1" a="1"/>
  <c r="AC13" i="75" s="1"/>
  <c r="E21" i="75" s="1" a="1"/>
  <c r="E21" i="75" s="1"/>
  <c r="I21" i="75" s="1" a="1"/>
  <c r="I21" i="75" s="1"/>
  <c r="M21" i="75" s="1" a="1"/>
  <c r="M21" i="75" s="1"/>
  <c r="Q21" i="75" s="1" a="1"/>
  <c r="Q21" i="75" s="1"/>
  <c r="U21" i="75" s="1" a="1"/>
  <c r="U21" i="75" s="1"/>
  <c r="Y21" i="75" s="1" a="1"/>
  <c r="Y21" i="75" s="1"/>
  <c r="AC21" i="75" s="1" a="1"/>
  <c r="AC21" i="75" s="1"/>
  <c r="E29" i="75" s="1" a="1"/>
  <c r="E29" i="75" s="1"/>
  <c r="I29" i="75" s="1" a="1"/>
  <c r="I29" i="75" s="1"/>
  <c r="M29" i="75" s="1" a="1"/>
  <c r="M29" i="75" s="1"/>
  <c r="Q29" i="75" s="1" a="1"/>
  <c r="Q29" i="75" s="1"/>
  <c r="U29" i="75" s="1" a="1"/>
  <c r="U29" i="75" s="1"/>
  <c r="Y29" i="75" s="1" a="1"/>
  <c r="Y29" i="75" s="1"/>
  <c r="AC29" i="75" s="1" a="1"/>
  <c r="AC29" i="75" s="1"/>
  <c r="E37" i="75" s="1" a="1"/>
  <c r="E37" i="75" s="1"/>
  <c r="I37" i="75" s="1" a="1"/>
  <c r="I37" i="75" s="1"/>
  <c r="M37" i="75" s="1" a="1"/>
  <c r="M37" i="75" s="1"/>
  <c r="Q37" i="75" s="1" a="1"/>
  <c r="Q37" i="75" s="1"/>
  <c r="U37" i="75" s="1" a="1"/>
  <c r="U37" i="75" s="1"/>
  <c r="Y37" i="75" s="1" a="1"/>
  <c r="Y37" i="75" s="1"/>
  <c r="AC37" i="75" s="1" a="1"/>
  <c r="AC37" i="75" s="1"/>
  <c r="E45" i="75" s="1" a="1"/>
  <c r="E45" i="75" s="1"/>
  <c r="I45" i="75" s="1" a="1"/>
  <c r="I45" i="75" s="1"/>
  <c r="E57" i="71" l="1"/>
  <c r="Q54" i="71" a="1"/>
  <c r="Q54" i="71" s="1"/>
  <c r="U54" i="71" s="1" a="1"/>
  <c r="U54" i="71" s="1"/>
  <c r="Y54" i="71" s="1" a="1"/>
  <c r="Y54" i="71" s="1"/>
  <c r="AC54" i="71" s="1" a="1"/>
  <c r="AC54" i="71" s="1"/>
  <c r="M45" i="75" a="1"/>
  <c r="M45" i="75" s="1"/>
  <c r="AC45" i="75" s="1" a="1"/>
  <c r="AC45" i="75" s="1"/>
  <c r="E53" i="75" s="1" a="1"/>
  <c r="E53" i="75" s="1"/>
  <c r="I53" i="75" s="1" a="1"/>
  <c r="I53" i="75" s="1"/>
  <c r="M53" i="75" s="1" a="1"/>
  <c r="M53" i="75" s="1"/>
  <c r="Q52" i="74" a="1"/>
  <c r="Q52" i="74" s="1"/>
  <c r="U52" i="74" s="1" a="1"/>
  <c r="U52" i="74" s="1"/>
  <c r="Y52" i="74" s="1" a="1"/>
  <c r="Y52" i="74" s="1"/>
  <c r="AC52" i="74" s="1" a="1"/>
  <c r="AC52" i="74" s="1"/>
  <c r="E55" i="74"/>
  <c r="H55" i="74" s="1"/>
  <c r="H57" i="71"/>
  <c r="E4" i="73"/>
  <c r="E14" i="73" s="1" a="1"/>
  <c r="E14" i="73" s="1"/>
  <c r="I14" i="73" s="1" a="1"/>
  <c r="I14" i="73" s="1"/>
  <c r="M14" i="73" s="1" a="1"/>
  <c r="M14" i="73" s="1"/>
  <c r="Q14" i="73" s="1" a="1"/>
  <c r="Q14" i="73" s="1"/>
  <c r="E2" i="75" l="1"/>
  <c r="E12" i="75" s="1" a="1"/>
  <c r="E12" i="75" s="1"/>
  <c r="I12" i="75" s="1" a="1"/>
  <c r="I12" i="75" s="1"/>
  <c r="M12" i="75" s="1" a="1"/>
  <c r="M12" i="75" s="1"/>
  <c r="Q12" i="75" s="1" a="1"/>
  <c r="Q12" i="75" s="1"/>
  <c r="U12" i="75" s="1" a="1"/>
  <c r="U12" i="75" s="1"/>
  <c r="Y12" i="75" s="1" a="1"/>
  <c r="Y12" i="75" s="1"/>
  <c r="AC12" i="75" s="1" a="1"/>
  <c r="AC12" i="75" s="1"/>
  <c r="E20" i="75" s="1" a="1"/>
  <c r="E20" i="75" s="1"/>
  <c r="I20" i="75" s="1" a="1"/>
  <c r="I20" i="75" s="1"/>
  <c r="M20" i="75" s="1" a="1"/>
  <c r="M20" i="75" s="1"/>
  <c r="Q20" i="75" s="1" a="1"/>
  <c r="Q20" i="75" s="1"/>
  <c r="U20" i="75" s="1" a="1"/>
  <c r="U20" i="75" s="1"/>
  <c r="Y20" i="75" s="1" a="1"/>
  <c r="Y20" i="75" s="1"/>
  <c r="AC20" i="75" s="1" a="1"/>
  <c r="AC20" i="75" s="1"/>
  <c r="E28" i="75" s="1" a="1"/>
  <c r="E28" i="75" s="1"/>
  <c r="I28" i="75" s="1" a="1"/>
  <c r="I28" i="75" s="1"/>
  <c r="M28" i="75" s="1" a="1"/>
  <c r="M28" i="75" s="1"/>
  <c r="Q28" i="75" s="1" a="1"/>
  <c r="Q28" i="75" s="1"/>
  <c r="U28" i="75" s="1" a="1"/>
  <c r="U28" i="75" s="1"/>
  <c r="Y28" i="75" s="1" a="1"/>
  <c r="Y28" i="75" s="1"/>
  <c r="AC28" i="75" s="1" a="1"/>
  <c r="AC28" i="75" s="1"/>
  <c r="E36" i="75" s="1" a="1"/>
  <c r="E36" i="75" s="1"/>
  <c r="I36" i="75" s="1" a="1"/>
  <c r="I36" i="75" s="1"/>
  <c r="M36" i="75" s="1" a="1"/>
  <c r="M36" i="75" s="1"/>
  <c r="Q36" i="75" s="1" a="1"/>
  <c r="Q36" i="75" s="1"/>
  <c r="U36" i="75" s="1" a="1"/>
  <c r="U36" i="75" s="1"/>
  <c r="Y36" i="75" s="1" a="1"/>
  <c r="Y36" i="75" s="1"/>
  <c r="AC36" i="75" s="1" a="1"/>
  <c r="AC36" i="75" s="1"/>
  <c r="E44" i="75" s="1" a="1"/>
  <c r="E44" i="75" s="1"/>
  <c r="I44" i="75" s="1" a="1"/>
  <c r="I44" i="75" s="1"/>
  <c r="E56" i="75"/>
  <c r="Q53" i="75" a="1"/>
  <c r="Q53" i="75" s="1"/>
  <c r="U53" i="75" s="1" a="1"/>
  <c r="U53" i="75" s="1"/>
  <c r="Y53" i="75" s="1" a="1"/>
  <c r="Y53" i="75" s="1"/>
  <c r="AC53" i="75" s="1" a="1"/>
  <c r="AC53" i="75" s="1"/>
  <c r="U14" i="73" a="1"/>
  <c r="U14" i="73" s="1"/>
  <c r="Y14" i="73" s="1" a="1"/>
  <c r="Y14" i="73" s="1"/>
  <c r="AC14" i="73" s="1" a="1"/>
  <c r="AC14" i="73" s="1"/>
  <c r="E22" i="73" s="1" a="1"/>
  <c r="E22" i="73" s="1"/>
  <c r="I22" i="73" s="1" a="1"/>
  <c r="I22" i="73" s="1"/>
  <c r="M22" i="73" s="1" a="1"/>
  <c r="M22" i="73" s="1"/>
  <c r="Q22" i="73" s="1" a="1"/>
  <c r="Q22" i="73" s="1"/>
  <c r="U22" i="73" s="1" a="1"/>
  <c r="U22" i="73" s="1"/>
  <c r="Y22" i="73" s="1" a="1"/>
  <c r="Y22" i="73" s="1"/>
  <c r="AC22" i="73" s="1" a="1"/>
  <c r="AC22" i="73" s="1"/>
  <c r="E30" i="73" s="1" a="1"/>
  <c r="E30" i="73" s="1"/>
  <c r="I30" i="73" s="1" a="1"/>
  <c r="I30" i="73" s="1"/>
  <c r="M30" i="73" s="1" a="1"/>
  <c r="M30" i="73" s="1"/>
  <c r="Q30" i="73" s="1" a="1"/>
  <c r="Q30" i="73" s="1"/>
  <c r="U30" i="73" s="1" a="1"/>
  <c r="U30" i="73" s="1"/>
  <c r="Y30" i="73" s="1" a="1"/>
  <c r="Y30" i="73" s="1"/>
  <c r="AC30" i="73" s="1" a="1"/>
  <c r="AC30" i="73" s="1"/>
  <c r="E38" i="73" s="1" a="1"/>
  <c r="E38" i="73" s="1"/>
  <c r="I38" i="73" s="1" a="1"/>
  <c r="I38" i="73" s="1"/>
  <c r="M38" i="73" s="1" a="1"/>
  <c r="M38" i="73" s="1"/>
  <c r="Q38" i="73" s="1" a="1"/>
  <c r="Q38" i="73" s="1"/>
  <c r="U38" i="73" s="1" a="1"/>
  <c r="U38" i="73" s="1"/>
  <c r="Y38" i="73" s="1" a="1"/>
  <c r="Y38" i="73" s="1"/>
  <c r="AC38" i="73" s="1" a="1"/>
  <c r="AC38" i="73" s="1"/>
  <c r="E46" i="73" s="1" a="1"/>
  <c r="E46" i="73" s="1"/>
  <c r="Y46" i="73" l="1" a="1"/>
  <c r="Y46" i="73" s="1"/>
  <c r="AC46" i="73" s="1" a="1"/>
  <c r="AC46" i="73" s="1"/>
  <c r="E54" i="73" s="1" a="1"/>
  <c r="E54" i="73" s="1"/>
  <c r="I54" i="73" s="1" a="1"/>
  <c r="I54" i="73" s="1"/>
  <c r="M54" i="73" s="1" a="1"/>
  <c r="M54" i="73" s="1"/>
  <c r="M44" i="75" a="1"/>
  <c r="M44" i="75" s="1"/>
  <c r="AC44" i="75" s="1" a="1"/>
  <c r="AC44" i="75" s="1"/>
  <c r="E52" i="75" s="1" a="1"/>
  <c r="E52" i="75" s="1"/>
  <c r="I52" i="75" s="1" a="1"/>
  <c r="I52" i="75" s="1"/>
  <c r="M52" i="75" s="1" a="1"/>
  <c r="M52" i="75" s="1"/>
  <c r="H56" i="75"/>
  <c r="E3" i="76"/>
  <c r="E13" i="76" s="1" a="1"/>
  <c r="E13" i="76" s="1"/>
  <c r="I13" i="76" s="1" a="1"/>
  <c r="I13" i="76" s="1"/>
  <c r="E57" i="73" l="1"/>
  <c r="Q54" i="73" a="1"/>
  <c r="Q54" i="73" s="1"/>
  <c r="U54" i="73" s="1" a="1"/>
  <c r="U54" i="73" s="1"/>
  <c r="Y54" i="73" s="1" a="1"/>
  <c r="Y54" i="73" s="1"/>
  <c r="AC54" i="73" s="1" a="1"/>
  <c r="AC54" i="73" s="1"/>
  <c r="M13" i="76" a="1"/>
  <c r="M13" i="76" s="1"/>
  <c r="AC13" i="76" s="1" a="1"/>
  <c r="AC13" i="76" s="1"/>
  <c r="E21" i="76" s="1" a="1"/>
  <c r="E21" i="76" s="1"/>
  <c r="I21" i="76" s="1" a="1"/>
  <c r="I21" i="76" s="1"/>
  <c r="M21" i="76" s="1" a="1"/>
  <c r="M21" i="76" s="1"/>
  <c r="Q21" i="76" s="1" a="1"/>
  <c r="Q21" i="76" s="1"/>
  <c r="U21" i="76" s="1" a="1"/>
  <c r="U21" i="76" s="1"/>
  <c r="Y21" i="76" s="1" a="1"/>
  <c r="Y21" i="76" s="1"/>
  <c r="AC21" i="76" s="1" a="1"/>
  <c r="AC21" i="76" s="1"/>
  <c r="E29" i="76" s="1" a="1"/>
  <c r="E29" i="76" s="1"/>
  <c r="I29" i="76" s="1" a="1"/>
  <c r="I29" i="76" s="1"/>
  <c r="M29" i="76" s="1" a="1"/>
  <c r="M29" i="76" s="1"/>
  <c r="Q29" i="76" s="1" a="1"/>
  <c r="Q29" i="76" s="1"/>
  <c r="U29" i="76" s="1" a="1"/>
  <c r="U29" i="76" s="1"/>
  <c r="Y29" i="76" s="1" a="1"/>
  <c r="Y29" i="76" s="1"/>
  <c r="AC29" i="76" s="1" a="1"/>
  <c r="AC29" i="76" s="1"/>
  <c r="E37" i="76" s="1" a="1"/>
  <c r="E37" i="76" s="1"/>
  <c r="I37" i="76" s="1" a="1"/>
  <c r="I37" i="76" s="1"/>
  <c r="M37" i="76" s="1" a="1"/>
  <c r="M37" i="76" s="1"/>
  <c r="Q37" i="76" s="1" a="1"/>
  <c r="Q37" i="76" s="1"/>
  <c r="U37" i="76" s="1" a="1"/>
  <c r="U37" i="76" s="1"/>
  <c r="Y37" i="76" s="1" a="1"/>
  <c r="Y37" i="76" s="1"/>
  <c r="AC37" i="76" s="1" a="1"/>
  <c r="AC37" i="76" s="1"/>
  <c r="E45" i="76" s="1" a="1"/>
  <c r="E45" i="76" s="1"/>
  <c r="I45" i="76" s="1" a="1"/>
  <c r="I45" i="76" s="1"/>
  <c r="M45" i="76" s="1" a="1"/>
  <c r="M45" i="76" s="1"/>
  <c r="Q45" i="76" s="1" a="1"/>
  <c r="Q45" i="76" s="1"/>
  <c r="U45" i="76" s="1" a="1"/>
  <c r="U45" i="76" s="1"/>
  <c r="Q52" i="75" a="1"/>
  <c r="Q52" i="75" s="1"/>
  <c r="U52" i="75" s="1" a="1"/>
  <c r="U52" i="75" s="1"/>
  <c r="Y52" i="75" s="1" a="1"/>
  <c r="Y52" i="75" s="1"/>
  <c r="AC52" i="75" s="1" a="1"/>
  <c r="AC52" i="75" s="1"/>
  <c r="E55" i="75"/>
  <c r="Y45" i="76" l="1" a="1"/>
  <c r="Y45" i="76" s="1"/>
  <c r="E53" i="76" s="1" a="1"/>
  <c r="E53" i="76" s="1"/>
  <c r="I53" i="76" s="1" a="1"/>
  <c r="I53" i="76" s="1"/>
  <c r="M53" i="76" s="1" a="1"/>
  <c r="M53" i="76" s="1"/>
  <c r="E4" i="74"/>
  <c r="E14" i="74" s="1" a="1"/>
  <c r="E14" i="74" s="1"/>
  <c r="I14" i="74" s="1" a="1"/>
  <c r="I14" i="74" s="1"/>
  <c r="M14" i="74" s="1" a="1"/>
  <c r="M14" i="74" s="1"/>
  <c r="Q14" i="74" s="1" a="1"/>
  <c r="Q14" i="74" s="1"/>
  <c r="H57" i="73"/>
  <c r="H55" i="75"/>
  <c r="E2" i="76"/>
  <c r="E12" i="76" s="1" a="1"/>
  <c r="E12" i="76" s="1"/>
  <c r="Q53" i="76" l="1" a="1"/>
  <c r="Q53" i="76" s="1"/>
  <c r="U53" i="76" s="1" a="1"/>
  <c r="U53" i="76" s="1"/>
  <c r="Y53" i="76" s="1" a="1"/>
  <c r="Y53" i="76" s="1"/>
  <c r="AC53" i="76" s="1" a="1"/>
  <c r="AC53" i="76" s="1"/>
  <c r="E56" i="76"/>
  <c r="U14" i="74" a="1"/>
  <c r="U14" i="74" s="1"/>
  <c r="AC14" i="74" s="1" a="1"/>
  <c r="AC14" i="74" s="1"/>
  <c r="E22" i="74" s="1" a="1"/>
  <c r="E22" i="74" s="1"/>
  <c r="I22" i="74" s="1" a="1"/>
  <c r="I22" i="74" s="1"/>
  <c r="M22" i="74" s="1" a="1"/>
  <c r="M22" i="74" s="1"/>
  <c r="Q22" i="74" s="1" a="1"/>
  <c r="Q22" i="74" s="1"/>
  <c r="U22" i="74" s="1" a="1"/>
  <c r="U22" i="74" s="1"/>
  <c r="Y22" i="74" s="1" a="1"/>
  <c r="Y22" i="74" s="1"/>
  <c r="AC22" i="74" s="1" a="1"/>
  <c r="AC22" i="74" s="1"/>
  <c r="E30" i="74" s="1" a="1"/>
  <c r="E30" i="74" s="1"/>
  <c r="I30" i="74" s="1" a="1"/>
  <c r="I30" i="74" s="1"/>
  <c r="M30" i="74" s="1" a="1"/>
  <c r="M30" i="74" s="1"/>
  <c r="Q30" i="74" s="1" a="1"/>
  <c r="Q30" i="74" s="1"/>
  <c r="U30" i="74" s="1" a="1"/>
  <c r="U30" i="74" s="1"/>
  <c r="Y30" i="74" s="1" a="1"/>
  <c r="Y30" i="74" s="1"/>
  <c r="AC30" i="74" s="1" a="1"/>
  <c r="AC30" i="74" s="1"/>
  <c r="E38" i="74" s="1" a="1"/>
  <c r="E38" i="74" s="1"/>
  <c r="I38" i="74" s="1" a="1"/>
  <c r="I38" i="74" s="1"/>
  <c r="M38" i="74" s="1" a="1"/>
  <c r="M38" i="74" s="1"/>
  <c r="Q38" i="74" s="1" a="1"/>
  <c r="Q38" i="74" s="1"/>
  <c r="U38" i="74" s="1" a="1"/>
  <c r="U38" i="74" s="1"/>
  <c r="Y38" i="74" s="1" a="1"/>
  <c r="Y38" i="74" s="1"/>
  <c r="AC38" i="74" s="1" a="1"/>
  <c r="AC38" i="74" s="1"/>
  <c r="E46" i="74" s="1" a="1"/>
  <c r="E46" i="74" s="1"/>
  <c r="I46" i="74" s="1" a="1"/>
  <c r="I46" i="74" s="1"/>
  <c r="M46" i="74" s="1" a="1"/>
  <c r="M46" i="74" s="1"/>
  <c r="Q46" i="74" s="1" a="1"/>
  <c r="Q46" i="74" s="1"/>
  <c r="E54" i="74" s="1" a="1"/>
  <c r="E54" i="74" s="1"/>
  <c r="I54" i="74" s="1" a="1"/>
  <c r="I54" i="74" s="1"/>
  <c r="M54" i="74" s="1" a="1"/>
  <c r="M54" i="74" s="1"/>
  <c r="I12" i="76" a="1"/>
  <c r="I12" i="76" s="1"/>
  <c r="E57" i="74" l="1"/>
  <c r="Q54" i="74" a="1"/>
  <c r="Q54" i="74" s="1"/>
  <c r="U54" i="74" s="1" a="1"/>
  <c r="U54" i="74" s="1"/>
  <c r="Y54" i="74" s="1" a="1"/>
  <c r="Y54" i="74" s="1"/>
  <c r="AC54" i="74" s="1" a="1"/>
  <c r="AC54" i="74" s="1"/>
  <c r="M12" i="76" a="1"/>
  <c r="M12" i="76" s="1"/>
  <c r="AC12" i="76" s="1" a="1"/>
  <c r="AC12" i="76" s="1"/>
  <c r="E20" i="76" s="1" a="1"/>
  <c r="E20" i="76" s="1"/>
  <c r="I20" i="76" s="1" a="1"/>
  <c r="I20" i="76" s="1"/>
  <c r="M20" i="76" s="1" a="1"/>
  <c r="M20" i="76" s="1"/>
  <c r="Q20" i="76" s="1" a="1"/>
  <c r="Q20" i="76" s="1"/>
  <c r="U20" i="76" s="1" a="1"/>
  <c r="U20" i="76" s="1"/>
  <c r="Y20" i="76" s="1" a="1"/>
  <c r="Y20" i="76" s="1"/>
  <c r="AC20" i="76" s="1" a="1"/>
  <c r="AC20" i="76" s="1"/>
  <c r="E28" i="76" s="1" a="1"/>
  <c r="E28" i="76" s="1"/>
  <c r="I28" i="76" s="1" a="1"/>
  <c r="I28" i="76" s="1"/>
  <c r="M28" i="76" s="1" a="1"/>
  <c r="M28" i="76" s="1"/>
  <c r="Q28" i="76" s="1" a="1"/>
  <c r="Q28" i="76" s="1"/>
  <c r="U28" i="76" s="1" a="1"/>
  <c r="U28" i="76" s="1"/>
  <c r="Y28" i="76" s="1" a="1"/>
  <c r="Y28" i="76" s="1"/>
  <c r="AC28" i="76" s="1" a="1"/>
  <c r="AC28" i="76" s="1"/>
  <c r="E36" i="76" s="1" a="1"/>
  <c r="E36" i="76" s="1"/>
  <c r="I36" i="76" s="1" a="1"/>
  <c r="I36" i="76" s="1"/>
  <c r="M36" i="76" s="1" a="1"/>
  <c r="M36" i="76" s="1"/>
  <c r="Q36" i="76" s="1" a="1"/>
  <c r="Q36" i="76" s="1"/>
  <c r="U36" i="76" s="1" a="1"/>
  <c r="U36" i="76" s="1"/>
  <c r="Y36" i="76" s="1" a="1"/>
  <c r="Y36" i="76" s="1"/>
  <c r="AC36" i="76" s="1" a="1"/>
  <c r="AC36" i="76" s="1"/>
  <c r="E44" i="76" s="1" a="1"/>
  <c r="E44" i="76" s="1"/>
  <c r="I44" i="76" s="1" a="1"/>
  <c r="I44" i="76" s="1"/>
  <c r="M44" i="76" s="1" a="1"/>
  <c r="M44" i="76" s="1"/>
  <c r="Q44" i="76" s="1" a="1"/>
  <c r="Q44" i="76" s="1"/>
  <c r="U44" i="76" s="1" a="1"/>
  <c r="U44" i="76" s="1"/>
  <c r="H56" i="76"/>
  <c r="E3" i="77"/>
  <c r="E13" i="77" s="1" a="1"/>
  <c r="E13" i="77" s="1"/>
  <c r="I13" i="77" s="1" a="1"/>
  <c r="I13" i="77" s="1"/>
  <c r="M13" i="77" s="1" a="1"/>
  <c r="M13" i="77" s="1"/>
  <c r="Q13" i="77" s="1" a="1"/>
  <c r="Q13" i="77" s="1"/>
  <c r="U13" i="77" s="1" a="1"/>
  <c r="U13" i="77" s="1"/>
  <c r="E4" i="75"/>
  <c r="E14" i="75" s="1" a="1"/>
  <c r="E14" i="75" s="1"/>
  <c r="I14" i="75" s="1" a="1"/>
  <c r="I14" i="75" s="1"/>
  <c r="M14" i="75" s="1" a="1"/>
  <c r="M14" i="75" s="1"/>
  <c r="Q14" i="75" s="1" a="1"/>
  <c r="Q14" i="75" s="1"/>
  <c r="U14" i="75" s="1" a="1"/>
  <c r="U14" i="75" s="1"/>
  <c r="Y14" i="75" s="1" a="1"/>
  <c r="Y14" i="75" s="1"/>
  <c r="AC14" i="75" s="1" a="1"/>
  <c r="AC14" i="75" s="1"/>
  <c r="E22" i="75" s="1" a="1"/>
  <c r="E22" i="75" s="1"/>
  <c r="I22" i="75" s="1" a="1"/>
  <c r="I22" i="75" s="1"/>
  <c r="M22" i="75" s="1" a="1"/>
  <c r="M22" i="75" s="1"/>
  <c r="Q22" i="75" s="1" a="1"/>
  <c r="Q22" i="75" s="1"/>
  <c r="U22" i="75" s="1" a="1"/>
  <c r="U22" i="75" s="1"/>
  <c r="Y22" i="75" s="1" a="1"/>
  <c r="Y22" i="75" s="1"/>
  <c r="AC22" i="75" s="1" a="1"/>
  <c r="AC22" i="75" s="1"/>
  <c r="E30" i="75" s="1" a="1"/>
  <c r="E30" i="75" s="1"/>
  <c r="I30" i="75" s="1" a="1"/>
  <c r="I30" i="75" s="1"/>
  <c r="M30" i="75" s="1" a="1"/>
  <c r="M30" i="75" s="1"/>
  <c r="Q30" i="75" s="1" a="1"/>
  <c r="Q30" i="75" s="1"/>
  <c r="U30" i="75" s="1" a="1"/>
  <c r="U30" i="75" s="1"/>
  <c r="Y30" i="75" s="1" a="1"/>
  <c r="Y30" i="75" s="1"/>
  <c r="AC30" i="75" s="1" a="1"/>
  <c r="AC30" i="75" s="1"/>
  <c r="E38" i="75" s="1" a="1"/>
  <c r="E38" i="75" s="1"/>
  <c r="I38" i="75" s="1" a="1"/>
  <c r="I38" i="75" s="1"/>
  <c r="M38" i="75" s="1" a="1"/>
  <c r="M38" i="75" s="1"/>
  <c r="Q38" i="75" s="1" a="1"/>
  <c r="Q38" i="75" s="1"/>
  <c r="U38" i="75" s="1" a="1"/>
  <c r="U38" i="75" s="1"/>
  <c r="Y38" i="75" s="1" a="1"/>
  <c r="Y38" i="75" s="1"/>
  <c r="AC38" i="75" s="1" a="1"/>
  <c r="AC38" i="75" s="1"/>
  <c r="E46" i="75" s="1" a="1"/>
  <c r="E46" i="75" s="1"/>
  <c r="I46" i="75" s="1" a="1"/>
  <c r="I46" i="75" s="1"/>
  <c r="H57" i="74"/>
  <c r="Y44" i="76" l="1" a="1"/>
  <c r="Y44" i="76" s="1"/>
  <c r="E52" i="76" s="1" a="1"/>
  <c r="E52" i="76" s="1"/>
  <c r="I52" i="76" s="1" a="1"/>
  <c r="I52" i="76" s="1"/>
  <c r="M52" i="76" s="1" a="1"/>
  <c r="M52" i="76" s="1"/>
  <c r="M46" i="75" a="1"/>
  <c r="M46" i="75" s="1"/>
  <c r="AC46" i="75" s="1" a="1"/>
  <c r="AC46" i="75" s="1"/>
  <c r="E54" i="75" s="1" a="1"/>
  <c r="E54" i="75" s="1"/>
  <c r="I54" i="75" s="1" a="1"/>
  <c r="I54" i="75" s="1"/>
  <c r="M54" i="75" s="1" a="1"/>
  <c r="M54" i="75" s="1"/>
  <c r="Y13" i="77" a="1"/>
  <c r="Y13" i="77" s="1"/>
  <c r="AC13" i="77" s="1" a="1"/>
  <c r="AC13" i="77" s="1"/>
  <c r="E21" i="77" s="1" a="1"/>
  <c r="E21" i="77" s="1"/>
  <c r="I21" i="77" s="1" a="1"/>
  <c r="I21" i="77" s="1"/>
  <c r="M21" i="77" s="1" a="1"/>
  <c r="M21" i="77" s="1"/>
  <c r="Q21" i="77" s="1" a="1"/>
  <c r="Q21" i="77" s="1"/>
  <c r="U21" i="77" s="1" a="1"/>
  <c r="U21" i="77" s="1"/>
  <c r="Y21" i="77" s="1" a="1"/>
  <c r="Y21" i="77" s="1"/>
  <c r="AC21" i="77" s="1" a="1"/>
  <c r="AC21" i="77" s="1"/>
  <c r="E29" i="77" s="1" a="1"/>
  <c r="E29" i="77" s="1"/>
  <c r="I29" i="77" s="1" a="1"/>
  <c r="I29" i="77" s="1"/>
  <c r="M29" i="77" s="1" a="1"/>
  <c r="M29" i="77" s="1"/>
  <c r="Q29" i="77" s="1" a="1"/>
  <c r="Q29" i="77" s="1"/>
  <c r="U29" i="77" s="1" a="1"/>
  <c r="U29" i="77" s="1"/>
  <c r="Y29" i="77" s="1" a="1"/>
  <c r="Y29" i="77" s="1"/>
  <c r="AC29" i="77" s="1" a="1"/>
  <c r="AC29" i="77" s="1"/>
  <c r="E37" i="77" s="1" a="1"/>
  <c r="E37" i="77" s="1"/>
  <c r="I37" i="77" s="1" a="1"/>
  <c r="I37" i="77" s="1"/>
  <c r="M37" i="77" s="1" a="1"/>
  <c r="M37" i="77" s="1"/>
  <c r="Q37" i="77" s="1" a="1"/>
  <c r="Q37" i="77" s="1"/>
  <c r="U37" i="77" s="1" a="1"/>
  <c r="U37" i="77" s="1"/>
  <c r="Y37" i="77" s="1" a="1"/>
  <c r="Y37" i="77" s="1"/>
  <c r="AC37" i="77" s="1" a="1"/>
  <c r="AC37" i="77" s="1"/>
  <c r="E45" i="77" s="1" a="1"/>
  <c r="E45" i="77" s="1"/>
  <c r="I45" i="77" s="1" a="1"/>
  <c r="I45" i="77" s="1"/>
  <c r="M45" i="77" s="1" a="1"/>
  <c r="M45" i="77" s="1"/>
  <c r="Q45" i="77" s="1" a="1"/>
  <c r="Q45" i="77" s="1"/>
  <c r="U45" i="77" s="1" a="1"/>
  <c r="U45" i="77" s="1"/>
  <c r="Y45" i="77" s="1" a="1"/>
  <c r="Y45" i="77" s="1"/>
  <c r="AC45" i="77" s="1" a="1"/>
  <c r="AC45" i="77" s="1"/>
  <c r="E53" i="77" l="1" a="1"/>
  <c r="E53" i="77" s="1"/>
  <c r="I53" i="77" s="1" a="1"/>
  <c r="I53" i="77" s="1"/>
  <c r="M53" i="77" s="1" a="1"/>
  <c r="M53" i="77" s="1"/>
  <c r="Q52" i="76" a="1"/>
  <c r="Q52" i="76" s="1"/>
  <c r="U52" i="76" s="1" a="1"/>
  <c r="U52" i="76" s="1"/>
  <c r="Y52" i="76" s="1" a="1"/>
  <c r="Y52" i="76" s="1"/>
  <c r="AC52" i="76" s="1" a="1"/>
  <c r="AC52" i="76" s="1"/>
  <c r="E55" i="76"/>
  <c r="E2" i="77" s="1"/>
  <c r="E12" i="77" s="1" a="1"/>
  <c r="E12" i="77" s="1"/>
  <c r="I12" i="77" s="1" a="1"/>
  <c r="I12" i="77" s="1"/>
  <c r="M12" i="77" s="1" a="1"/>
  <c r="M12" i="77" s="1"/>
  <c r="Q12" i="77" s="1" a="1"/>
  <c r="Q12" i="77" s="1"/>
  <c r="E57" i="75"/>
  <c r="H57" i="75" s="1"/>
  <c r="Q54" i="75" a="1"/>
  <c r="Q54" i="75" s="1"/>
  <c r="U54" i="75" s="1" a="1"/>
  <c r="U54" i="75" s="1"/>
  <c r="Y54" i="75" s="1" a="1"/>
  <c r="Y54" i="75" s="1"/>
  <c r="AC54" i="75" s="1" a="1"/>
  <c r="AC54" i="75" s="1"/>
  <c r="E4" i="76" l="1"/>
  <c r="E14" i="76" s="1" a="1"/>
  <c r="E14" i="76" s="1"/>
  <c r="I14" i="76" s="1" a="1"/>
  <c r="I14" i="76" s="1"/>
  <c r="H55" i="76"/>
  <c r="Q53" i="77" a="1"/>
  <c r="Q53" i="77" s="1"/>
  <c r="U53" i="77" s="1" a="1"/>
  <c r="U53" i="77" s="1"/>
  <c r="Y53" i="77" s="1" a="1"/>
  <c r="Y53" i="77" s="1"/>
  <c r="AC53" i="77" s="1" a="1"/>
  <c r="AC53" i="77" s="1"/>
  <c r="E56" i="77"/>
  <c r="U12" i="77" a="1"/>
  <c r="U12" i="77" s="1"/>
  <c r="Y12" i="77" l="1" a="1"/>
  <c r="Y12" i="77" s="1"/>
  <c r="AC12" i="77" s="1" a="1"/>
  <c r="AC12" i="77" s="1"/>
  <c r="E20" i="77" s="1" a="1"/>
  <c r="E20" i="77" s="1"/>
  <c r="I20" i="77" s="1" a="1"/>
  <c r="I20" i="77" s="1"/>
  <c r="M20" i="77" s="1" a="1"/>
  <c r="M20" i="77" s="1"/>
  <c r="Q20" i="77" s="1" a="1"/>
  <c r="Q20" i="77" s="1"/>
  <c r="U20" i="77" s="1" a="1"/>
  <c r="U20" i="77" s="1"/>
  <c r="Y20" i="77" s="1" a="1"/>
  <c r="Y20" i="77" s="1"/>
  <c r="AC20" i="77" s="1" a="1"/>
  <c r="AC20" i="77" s="1"/>
  <c r="E28" i="77" s="1" a="1"/>
  <c r="E28" i="77" s="1"/>
  <c r="I28" i="77" s="1" a="1"/>
  <c r="I28" i="77" s="1"/>
  <c r="M28" i="77" s="1" a="1"/>
  <c r="M28" i="77" s="1"/>
  <c r="Q28" i="77" s="1" a="1"/>
  <c r="Q28" i="77" s="1"/>
  <c r="U28" i="77" s="1" a="1"/>
  <c r="U28" i="77" s="1"/>
  <c r="Y28" i="77" s="1" a="1"/>
  <c r="Y28" i="77" s="1"/>
  <c r="AC28" i="77" s="1" a="1"/>
  <c r="AC28" i="77" s="1"/>
  <c r="E36" i="77" s="1" a="1"/>
  <c r="E36" i="77" s="1"/>
  <c r="I36" i="77" s="1" a="1"/>
  <c r="I36" i="77" s="1"/>
  <c r="M36" i="77" s="1" a="1"/>
  <c r="M36" i="77" s="1"/>
  <c r="Q36" i="77" s="1" a="1"/>
  <c r="Q36" i="77" s="1"/>
  <c r="U36" i="77" s="1" a="1"/>
  <c r="U36" i="77" s="1"/>
  <c r="Y36" i="77" s="1" a="1"/>
  <c r="Y36" i="77" s="1"/>
  <c r="AC36" i="77" s="1" a="1"/>
  <c r="AC36" i="77" s="1"/>
  <c r="E44" i="77" s="1" a="1"/>
  <c r="E44" i="77" s="1"/>
  <c r="I44" i="77" s="1" a="1"/>
  <c r="I44" i="77" s="1"/>
  <c r="M44" i="77" s="1" a="1"/>
  <c r="M44" i="77" s="1"/>
  <c r="Q44" i="77" s="1" a="1"/>
  <c r="Q44" i="77" s="1"/>
  <c r="U44" i="77" s="1" a="1"/>
  <c r="U44" i="77" s="1"/>
  <c r="Y44" i="77" s="1" a="1"/>
  <c r="Y44" i="77" s="1"/>
  <c r="AC44" i="77" s="1" a="1"/>
  <c r="AC44" i="77" s="1"/>
  <c r="M14" i="76" a="1"/>
  <c r="M14" i="76" s="1"/>
  <c r="AC14" i="76" s="1" a="1"/>
  <c r="AC14" i="76" s="1"/>
  <c r="E22" i="76" s="1" a="1"/>
  <c r="E22" i="76" s="1"/>
  <c r="I22" i="76" s="1" a="1"/>
  <c r="I22" i="76" s="1"/>
  <c r="M22" i="76" s="1" a="1"/>
  <c r="M22" i="76" s="1"/>
  <c r="Q22" i="76" s="1" a="1"/>
  <c r="Q22" i="76" s="1"/>
  <c r="U22" i="76" s="1" a="1"/>
  <c r="U22" i="76" s="1"/>
  <c r="Y22" i="76" s="1" a="1"/>
  <c r="Y22" i="76" s="1"/>
  <c r="AC22" i="76" s="1" a="1"/>
  <c r="AC22" i="76" s="1"/>
  <c r="E30" i="76" s="1" a="1"/>
  <c r="E30" i="76" s="1"/>
  <c r="I30" i="76" s="1" a="1"/>
  <c r="I30" i="76" s="1"/>
  <c r="M30" i="76" s="1" a="1"/>
  <c r="M30" i="76" s="1"/>
  <c r="Q30" i="76" s="1" a="1"/>
  <c r="Q30" i="76" s="1"/>
  <c r="U30" i="76" s="1" a="1"/>
  <c r="U30" i="76" s="1"/>
  <c r="Y30" i="76" s="1" a="1"/>
  <c r="Y30" i="76" s="1"/>
  <c r="AC30" i="76" s="1" a="1"/>
  <c r="AC30" i="76" s="1"/>
  <c r="E38" i="76" s="1" a="1"/>
  <c r="E38" i="76" s="1"/>
  <c r="I38" i="76" s="1" a="1"/>
  <c r="I38" i="76" s="1"/>
  <c r="M38" i="76" s="1" a="1"/>
  <c r="M38" i="76" s="1"/>
  <c r="Q38" i="76" s="1" a="1"/>
  <c r="Q38" i="76" s="1"/>
  <c r="U38" i="76" s="1" a="1"/>
  <c r="U38" i="76" s="1"/>
  <c r="Y38" i="76" s="1" a="1"/>
  <c r="Y38" i="76" s="1"/>
  <c r="AC38" i="76" s="1" a="1"/>
  <c r="AC38" i="76" s="1"/>
  <c r="E46" i="76" s="1" a="1"/>
  <c r="E46" i="76" s="1"/>
  <c r="I46" i="76" s="1" a="1"/>
  <c r="I46" i="76" s="1"/>
  <c r="M46" i="76" s="1" a="1"/>
  <c r="M46" i="76" s="1"/>
  <c r="Q46" i="76" s="1" a="1"/>
  <c r="Q46" i="76" s="1"/>
  <c r="U46" i="76" s="1" a="1"/>
  <c r="U46" i="76" s="1"/>
  <c r="E3" i="79"/>
  <c r="E13" i="79" s="1" a="1"/>
  <c r="E13" i="79" s="1"/>
  <c r="I13" i="79" s="1" a="1"/>
  <c r="I13" i="79" s="1"/>
  <c r="M13" i="79" s="1" a="1"/>
  <c r="M13" i="79" s="1"/>
  <c r="Q13" i="79" s="1" a="1"/>
  <c r="Q13" i="79" s="1"/>
  <c r="U13" i="79" s="1" a="1"/>
  <c r="U13" i="79" s="1"/>
  <c r="Y13" i="79" s="1" a="1"/>
  <c r="Y13" i="79" s="1"/>
  <c r="AC13" i="79" s="1" a="1"/>
  <c r="AC13" i="79" s="1"/>
  <c r="E21" i="79" s="1" a="1"/>
  <c r="E21" i="79" s="1"/>
  <c r="I21" i="79" s="1" a="1"/>
  <c r="I21" i="79" s="1"/>
  <c r="M21" i="79" s="1" a="1"/>
  <c r="M21" i="79" s="1"/>
  <c r="Q21" i="79" s="1" a="1"/>
  <c r="Q21" i="79" s="1"/>
  <c r="U21" i="79" s="1" a="1"/>
  <c r="U21" i="79" s="1"/>
  <c r="Y21" i="79" s="1" a="1"/>
  <c r="Y21" i="79" s="1"/>
  <c r="AC21" i="79" s="1" a="1"/>
  <c r="AC21" i="79" s="1"/>
  <c r="E29" i="79" s="1" a="1"/>
  <c r="E29" i="79" s="1"/>
  <c r="I29" i="79" s="1" a="1"/>
  <c r="I29" i="79" s="1"/>
  <c r="M29" i="79" s="1" a="1"/>
  <c r="M29" i="79" s="1"/>
  <c r="Q29" i="79" s="1" a="1"/>
  <c r="Q29" i="79" s="1"/>
  <c r="U29" i="79" s="1" a="1"/>
  <c r="U29" i="79" s="1"/>
  <c r="Y29" i="79" s="1" a="1"/>
  <c r="Y29" i="79" s="1"/>
  <c r="AC29" i="79" s="1" a="1"/>
  <c r="AC29" i="79" s="1"/>
  <c r="E37" i="79" s="1" a="1"/>
  <c r="E37" i="79" s="1"/>
  <c r="I37" i="79" s="1" a="1"/>
  <c r="I37" i="79" s="1"/>
  <c r="M37" i="79" s="1" a="1"/>
  <c r="M37" i="79" s="1"/>
  <c r="Q37" i="79" s="1" a="1"/>
  <c r="Q37" i="79" s="1"/>
  <c r="U37" i="79" s="1" a="1"/>
  <c r="U37" i="79" s="1"/>
  <c r="Y37" i="79" s="1" a="1"/>
  <c r="Y37" i="79" s="1"/>
  <c r="AC37" i="79" s="1" a="1"/>
  <c r="AC37" i="79" s="1"/>
  <c r="E45" i="79" s="1" a="1"/>
  <c r="E45" i="79" s="1"/>
  <c r="I45" i="79" s="1" a="1"/>
  <c r="I45" i="79" s="1"/>
  <c r="M45" i="79" s="1" a="1"/>
  <c r="M45" i="79" s="1"/>
  <c r="H56" i="77"/>
  <c r="Y46" i="76" l="1" a="1"/>
  <c r="Y46" i="76" s="1"/>
  <c r="E54" i="76" s="1" a="1"/>
  <c r="E54" i="76" s="1"/>
  <c r="I54" i="76" s="1" a="1"/>
  <c r="I54" i="76" s="1"/>
  <c r="M54" i="76" s="1" a="1"/>
  <c r="M54" i="76" s="1"/>
  <c r="E52" i="77" a="1"/>
  <c r="E52" i="77" s="1"/>
  <c r="I52" i="77" s="1" a="1"/>
  <c r="I52" i="77" s="1"/>
  <c r="M52" i="77" s="1" a="1"/>
  <c r="M52" i="77" s="1"/>
  <c r="Q45" i="79" a="1"/>
  <c r="Q45" i="79" s="1"/>
  <c r="E53" i="79" s="1" a="1"/>
  <c r="E53" i="79" s="1"/>
  <c r="I53" i="79" s="1" a="1"/>
  <c r="I53" i="79" s="1"/>
  <c r="M53" i="79" s="1" a="1"/>
  <c r="M53" i="79" s="1"/>
  <c r="E57" i="76" l="1"/>
  <c r="Q54" i="76" a="1"/>
  <c r="Q54" i="76" s="1"/>
  <c r="U54" i="76" s="1" a="1"/>
  <c r="U54" i="76" s="1"/>
  <c r="Y54" i="76" s="1" a="1"/>
  <c r="Y54" i="76" s="1"/>
  <c r="AC54" i="76" s="1" a="1"/>
  <c r="AC54" i="76" s="1"/>
  <c r="E56" i="79"/>
  <c r="Q53" i="79" a="1"/>
  <c r="Q53" i="79" s="1"/>
  <c r="U53" i="79" s="1" a="1"/>
  <c r="U53" i="79" s="1"/>
  <c r="Y53" i="79" s="1" a="1"/>
  <c r="Y53" i="79" s="1"/>
  <c r="AC53" i="79" s="1" a="1"/>
  <c r="AC53" i="79" s="1"/>
  <c r="Q52" i="77" a="1"/>
  <c r="Q52" i="77" s="1"/>
  <c r="U52" i="77" s="1" a="1"/>
  <c r="U52" i="77" s="1"/>
  <c r="Y52" i="77" s="1" a="1"/>
  <c r="Y52" i="77" s="1"/>
  <c r="AC52" i="77" s="1" a="1"/>
  <c r="AC52" i="77" s="1"/>
  <c r="E55" i="77"/>
  <c r="H56" i="79" l="1"/>
  <c r="E3" i="80"/>
  <c r="E13" i="80" s="1" a="1"/>
  <c r="E13" i="80" s="1"/>
  <c r="I13" i="80" s="1" a="1"/>
  <c r="I13" i="80" s="1"/>
  <c r="M13" i="80" s="1" a="1"/>
  <c r="M13" i="80" s="1"/>
  <c r="H55" i="77"/>
  <c r="E2" i="79"/>
  <c r="E12" i="79" s="1" a="1"/>
  <c r="E12" i="79" s="1"/>
  <c r="I12" i="79" s="1" a="1"/>
  <c r="I12" i="79" s="1"/>
  <c r="M12" i="79" s="1" a="1"/>
  <c r="M12" i="79" s="1"/>
  <c r="Q12" i="79" s="1" a="1"/>
  <c r="Q12" i="79" s="1"/>
  <c r="U12" i="79" s="1" a="1"/>
  <c r="U12" i="79" s="1"/>
  <c r="Y12" i="79" s="1" a="1"/>
  <c r="Y12" i="79" s="1"/>
  <c r="AC12" i="79" s="1" a="1"/>
  <c r="AC12" i="79" s="1"/>
  <c r="E20" i="79" s="1" a="1"/>
  <c r="E20" i="79" s="1"/>
  <c r="I20" i="79" s="1" a="1"/>
  <c r="I20" i="79" s="1"/>
  <c r="M20" i="79" s="1" a="1"/>
  <c r="M20" i="79" s="1"/>
  <c r="Q20" i="79" s="1" a="1"/>
  <c r="Q20" i="79" s="1"/>
  <c r="U20" i="79" s="1" a="1"/>
  <c r="U20" i="79" s="1"/>
  <c r="Y20" i="79" s="1" a="1"/>
  <c r="Y20" i="79" s="1"/>
  <c r="AC20" i="79" s="1" a="1"/>
  <c r="AC20" i="79" s="1"/>
  <c r="E28" i="79" s="1" a="1"/>
  <c r="E28" i="79" s="1"/>
  <c r="I28" i="79" s="1" a="1"/>
  <c r="I28" i="79" s="1"/>
  <c r="M28" i="79" s="1" a="1"/>
  <c r="M28" i="79" s="1"/>
  <c r="Q28" i="79" s="1" a="1"/>
  <c r="Q28" i="79" s="1"/>
  <c r="U28" i="79" s="1" a="1"/>
  <c r="U28" i="79" s="1"/>
  <c r="Y28" i="79" s="1" a="1"/>
  <c r="Y28" i="79" s="1"/>
  <c r="AC28" i="79" s="1" a="1"/>
  <c r="AC28" i="79" s="1"/>
  <c r="E36" i="79" s="1" a="1"/>
  <c r="E36" i="79" s="1"/>
  <c r="I36" i="79" s="1" a="1"/>
  <c r="I36" i="79" s="1"/>
  <c r="M36" i="79" s="1" a="1"/>
  <c r="M36" i="79" s="1"/>
  <c r="Q36" i="79" s="1" a="1"/>
  <c r="Q36" i="79" s="1"/>
  <c r="U36" i="79" s="1" a="1"/>
  <c r="U36" i="79" s="1"/>
  <c r="Y36" i="79" s="1" a="1"/>
  <c r="Y36" i="79" s="1"/>
  <c r="AC36" i="79" s="1" a="1"/>
  <c r="AC36" i="79" s="1"/>
  <c r="E44" i="79" s="1" a="1"/>
  <c r="E44" i="79" s="1"/>
  <c r="I44" i="79" s="1" a="1"/>
  <c r="I44" i="79" s="1"/>
  <c r="M44" i="79" s="1" a="1"/>
  <c r="M44" i="79" s="1"/>
  <c r="E4" i="77"/>
  <c r="E14" i="77" s="1" a="1"/>
  <c r="E14" i="77" s="1"/>
  <c r="I14" i="77" s="1" a="1"/>
  <c r="I14" i="77" s="1"/>
  <c r="M14" i="77" s="1" a="1"/>
  <c r="M14" i="77" s="1"/>
  <c r="Q14" i="77" s="1" a="1"/>
  <c r="Q14" i="77" s="1"/>
  <c r="U14" i="77" s="1" a="1"/>
  <c r="U14" i="77" s="1"/>
  <c r="H57" i="76"/>
  <c r="Q44" i="79" l="1" a="1"/>
  <c r="Q44" i="79" s="1"/>
  <c r="E52" i="79" s="1" a="1"/>
  <c r="E52" i="79" s="1"/>
  <c r="I52" i="79" s="1" a="1"/>
  <c r="I52" i="79" s="1"/>
  <c r="M52" i="79" s="1" a="1"/>
  <c r="M52" i="79" s="1"/>
  <c r="Q13" i="80" a="1"/>
  <c r="Q13" i="80" s="1"/>
  <c r="U13" i="80" s="1" a="1"/>
  <c r="U13" i="80" s="1"/>
  <c r="Y13" i="80" s="1" a="1"/>
  <c r="Y13" i="80" s="1"/>
  <c r="AC13" i="80" s="1" a="1"/>
  <c r="AC13" i="80" s="1"/>
  <c r="E21" i="80" s="1" a="1"/>
  <c r="E21" i="80" s="1"/>
  <c r="I21" i="80" s="1" a="1"/>
  <c r="I21" i="80" s="1"/>
  <c r="M21" i="80" s="1" a="1"/>
  <c r="M21" i="80" s="1"/>
  <c r="Q21" i="80" s="1" a="1"/>
  <c r="Q21" i="80" s="1"/>
  <c r="U21" i="80" s="1" a="1"/>
  <c r="U21" i="80" s="1"/>
  <c r="Y21" i="80" s="1" a="1"/>
  <c r="Y21" i="80" s="1"/>
  <c r="AC21" i="80" s="1" a="1"/>
  <c r="AC21" i="80" s="1"/>
  <c r="E29" i="80" s="1" a="1"/>
  <c r="E29" i="80" s="1"/>
  <c r="I29" i="80" s="1" a="1"/>
  <c r="I29" i="80" s="1"/>
  <c r="M29" i="80" s="1" a="1"/>
  <c r="M29" i="80" s="1"/>
  <c r="Q29" i="80" s="1" a="1"/>
  <c r="Q29" i="80" s="1"/>
  <c r="U29" i="80" s="1" a="1"/>
  <c r="U29" i="80" s="1"/>
  <c r="Y29" i="80" s="1" a="1"/>
  <c r="Y29" i="80" s="1"/>
  <c r="AC29" i="80" s="1" a="1"/>
  <c r="AC29" i="80" s="1"/>
  <c r="E37" i="80" s="1" a="1"/>
  <c r="E37" i="80" s="1"/>
  <c r="I37" i="80" s="1" a="1"/>
  <c r="I37" i="80" s="1"/>
  <c r="M37" i="80" s="1" a="1"/>
  <c r="M37" i="80" s="1"/>
  <c r="Q37" i="80" s="1" a="1"/>
  <c r="Q37" i="80" s="1"/>
  <c r="U37" i="80" s="1" a="1"/>
  <c r="U37" i="80" s="1"/>
  <c r="Y37" i="80" s="1" a="1"/>
  <c r="Y37" i="80" s="1"/>
  <c r="AC37" i="80" s="1" a="1"/>
  <c r="AC37" i="80" s="1"/>
  <c r="E45" i="80" s="1" a="1"/>
  <c r="E45" i="80" s="1"/>
  <c r="I45" i="80" s="1" a="1"/>
  <c r="I45" i="80" s="1"/>
  <c r="M45" i="80" s="1" a="1"/>
  <c r="M45" i="80" s="1"/>
  <c r="Q45" i="80" s="1" a="1"/>
  <c r="Q45" i="80" s="1"/>
  <c r="U45" i="80" s="1" a="1"/>
  <c r="U45" i="80" s="1"/>
  <c r="Y45" i="80" s="1" a="1"/>
  <c r="Y45" i="80" s="1"/>
  <c r="Y14" i="77" a="1"/>
  <c r="Y14" i="77" s="1"/>
  <c r="AC14" i="77" s="1" a="1"/>
  <c r="AC14" i="77" s="1"/>
  <c r="E22" i="77" s="1" a="1"/>
  <c r="E22" i="77" s="1"/>
  <c r="I22" i="77" s="1" a="1"/>
  <c r="I22" i="77" s="1"/>
  <c r="M22" i="77" s="1" a="1"/>
  <c r="M22" i="77" s="1"/>
  <c r="Q22" i="77" s="1" a="1"/>
  <c r="Q22" i="77" s="1"/>
  <c r="U22" i="77" s="1" a="1"/>
  <c r="U22" i="77" s="1"/>
  <c r="Y22" i="77" s="1" a="1"/>
  <c r="Y22" i="77" s="1"/>
  <c r="AC22" i="77" s="1" a="1"/>
  <c r="AC22" i="77" s="1"/>
  <c r="E30" i="77" s="1" a="1"/>
  <c r="E30" i="77" s="1"/>
  <c r="I30" i="77" s="1" a="1"/>
  <c r="I30" i="77" s="1"/>
  <c r="M30" i="77" s="1" a="1"/>
  <c r="M30" i="77" s="1"/>
  <c r="Q30" i="77" s="1" a="1"/>
  <c r="Q30" i="77" s="1"/>
  <c r="U30" i="77" s="1" a="1"/>
  <c r="U30" i="77" s="1"/>
  <c r="Y30" i="77" s="1" a="1"/>
  <c r="Y30" i="77" s="1"/>
  <c r="AC30" i="77" s="1" a="1"/>
  <c r="AC30" i="77" s="1"/>
  <c r="E38" i="77" s="1" a="1"/>
  <c r="E38" i="77" s="1"/>
  <c r="I38" i="77" s="1" a="1"/>
  <c r="I38" i="77" s="1"/>
  <c r="M38" i="77" s="1" a="1"/>
  <c r="M38" i="77" s="1"/>
  <c r="Q38" i="77" s="1" a="1"/>
  <c r="Q38" i="77" s="1"/>
  <c r="U38" i="77" s="1" a="1"/>
  <c r="U38" i="77" s="1"/>
  <c r="Y38" i="77" s="1" a="1"/>
  <c r="Y38" i="77" s="1"/>
  <c r="AC38" i="77" s="1" a="1"/>
  <c r="AC38" i="77" s="1"/>
  <c r="E46" i="77" s="1" a="1"/>
  <c r="E46" i="77" s="1"/>
  <c r="I46" i="77" s="1" a="1"/>
  <c r="I46" i="77" s="1"/>
  <c r="M46" i="77" s="1" a="1"/>
  <c r="M46" i="77" s="1"/>
  <c r="Q46" i="77" s="1" a="1"/>
  <c r="Q46" i="77" s="1"/>
  <c r="U46" i="77" s="1" a="1"/>
  <c r="U46" i="77" s="1"/>
  <c r="Y46" i="77" s="1" a="1"/>
  <c r="Y46" i="77" s="1"/>
  <c r="AC46" i="77" s="1" a="1"/>
  <c r="AC46" i="77" s="1"/>
  <c r="E54" i="77" l="1" a="1"/>
  <c r="E54" i="77" s="1"/>
  <c r="I54" i="77" s="1" a="1"/>
  <c r="I54" i="77" s="1"/>
  <c r="M54" i="77" s="1" a="1"/>
  <c r="M54" i="77" s="1"/>
  <c r="AC45" i="80" a="1"/>
  <c r="AC45" i="80" s="1"/>
  <c r="E53" i="80" s="1" a="1"/>
  <c r="E53" i="80" s="1"/>
  <c r="I53" i="80" s="1" a="1"/>
  <c r="I53" i="80" s="1"/>
  <c r="M53" i="80" s="1" a="1"/>
  <c r="M53" i="80" s="1"/>
  <c r="Q52" i="79" a="1"/>
  <c r="Q52" i="79" s="1"/>
  <c r="U52" i="79" s="1" a="1"/>
  <c r="U52" i="79" s="1"/>
  <c r="Y52" i="79" s="1" a="1"/>
  <c r="Y52" i="79" s="1"/>
  <c r="AC52" i="79" s="1" a="1"/>
  <c r="AC52" i="79" s="1"/>
  <c r="E55" i="79"/>
  <c r="H55" i="79" s="1"/>
  <c r="Q53" i="80" l="1" a="1"/>
  <c r="Q53" i="80" s="1"/>
  <c r="U53" i="80" s="1" a="1"/>
  <c r="U53" i="80" s="1"/>
  <c r="Y53" i="80" s="1" a="1"/>
  <c r="Y53" i="80" s="1"/>
  <c r="AC53" i="80" s="1" a="1"/>
  <c r="AC53" i="80" s="1"/>
  <c r="E56" i="80"/>
  <c r="Q54" i="77" a="1"/>
  <c r="Q54" i="77" s="1"/>
  <c r="U54" i="77" s="1" a="1"/>
  <c r="U54" i="77" s="1"/>
  <c r="Y54" i="77" s="1" a="1"/>
  <c r="Y54" i="77" s="1"/>
  <c r="AC54" i="77" s="1" a="1"/>
  <c r="AC54" i="77" s="1"/>
  <c r="E57" i="77"/>
  <c r="E2" i="80"/>
  <c r="E12" i="80" s="1" a="1"/>
  <c r="E12" i="80" s="1"/>
  <c r="I12" i="80" s="1" a="1"/>
  <c r="I12" i="80" s="1"/>
  <c r="H56" i="80"/>
  <c r="E3" i="81"/>
  <c r="E4" i="79" l="1"/>
  <c r="E14" i="79" s="1" a="1"/>
  <c r="E14" i="79" s="1"/>
  <c r="I14" i="79" s="1" a="1"/>
  <c r="I14" i="79" s="1"/>
  <c r="M14" i="79" s="1" a="1"/>
  <c r="M14" i="79" s="1"/>
  <c r="Q14" i="79" s="1" a="1"/>
  <c r="Q14" i="79" s="1"/>
  <c r="U14" i="79" s="1" a="1"/>
  <c r="U14" i="79" s="1"/>
  <c r="Y14" i="79" s="1" a="1"/>
  <c r="Y14" i="79" s="1"/>
  <c r="AC14" i="79" s="1" a="1"/>
  <c r="AC14" i="79" s="1"/>
  <c r="E22" i="79" s="1" a="1"/>
  <c r="E22" i="79" s="1"/>
  <c r="I22" i="79" s="1" a="1"/>
  <c r="I22" i="79" s="1"/>
  <c r="M22" i="79" s="1" a="1"/>
  <c r="M22" i="79" s="1"/>
  <c r="Q22" i="79" s="1" a="1"/>
  <c r="Q22" i="79" s="1"/>
  <c r="U22" i="79" s="1" a="1"/>
  <c r="U22" i="79" s="1"/>
  <c r="Y22" i="79" s="1" a="1"/>
  <c r="Y22" i="79" s="1"/>
  <c r="AC22" i="79" s="1" a="1"/>
  <c r="AC22" i="79" s="1"/>
  <c r="E30" i="79" s="1" a="1"/>
  <c r="E30" i="79" s="1"/>
  <c r="I30" i="79" s="1" a="1"/>
  <c r="I30" i="79" s="1"/>
  <c r="M30" i="79" s="1" a="1"/>
  <c r="M30" i="79" s="1"/>
  <c r="Q30" i="79" s="1" a="1"/>
  <c r="Q30" i="79" s="1"/>
  <c r="U30" i="79" s="1" a="1"/>
  <c r="U30" i="79" s="1"/>
  <c r="Y30" i="79" s="1" a="1"/>
  <c r="Y30" i="79" s="1"/>
  <c r="AC30" i="79" s="1" a="1"/>
  <c r="AC30" i="79" s="1"/>
  <c r="E38" i="79" s="1" a="1"/>
  <c r="E38" i="79" s="1"/>
  <c r="I38" i="79" s="1" a="1"/>
  <c r="I38" i="79" s="1"/>
  <c r="M38" i="79" s="1" a="1"/>
  <c r="M38" i="79" s="1"/>
  <c r="Q38" i="79" s="1" a="1"/>
  <c r="Q38" i="79" s="1"/>
  <c r="U38" i="79" s="1" a="1"/>
  <c r="U38" i="79" s="1"/>
  <c r="Y38" i="79" s="1" a="1"/>
  <c r="Y38" i="79" s="1"/>
  <c r="AC38" i="79" s="1" a="1"/>
  <c r="AC38" i="79" s="1"/>
  <c r="E46" i="79" s="1" a="1"/>
  <c r="E46" i="79" s="1"/>
  <c r="I46" i="79" s="1" a="1"/>
  <c r="I46" i="79" s="1"/>
  <c r="M46" i="79" s="1" a="1"/>
  <c r="M46" i="79" s="1"/>
  <c r="H57" i="77"/>
  <c r="M12" i="80" a="1"/>
  <c r="M12" i="80" s="1"/>
  <c r="E13" i="81" a="1"/>
  <c r="E13" i="81" s="1"/>
  <c r="I13" i="81" s="1" a="1"/>
  <c r="I13" i="81" s="1"/>
  <c r="M13" i="81" s="1" a="1"/>
  <c r="M13" i="81" s="1"/>
  <c r="Q13" i="81" s="1" a="1"/>
  <c r="Q13" i="81" s="1"/>
  <c r="U13" i="81" s="1" a="1"/>
  <c r="U13" i="81" s="1"/>
  <c r="Y13" i="81" s="1" a="1"/>
  <c r="Y13" i="81" s="1"/>
  <c r="AC13" i="81" s="1" a="1"/>
  <c r="AC13" i="81" s="1"/>
  <c r="E21" i="81" s="1" a="1"/>
  <c r="E21" i="81" s="1"/>
  <c r="I21" i="81" s="1" a="1"/>
  <c r="I21" i="81" s="1"/>
  <c r="M21" i="81" s="1" a="1"/>
  <c r="M21" i="81" s="1"/>
  <c r="Q21" i="81" s="1" a="1"/>
  <c r="Q21" i="81" s="1"/>
  <c r="U21" i="81" s="1" a="1"/>
  <c r="U21" i="81" s="1"/>
  <c r="Y21" i="81" s="1" a="1"/>
  <c r="Y21" i="81" s="1"/>
  <c r="AC21" i="81" s="1" a="1"/>
  <c r="AC21" i="81" s="1"/>
  <c r="E29" i="81" s="1" a="1"/>
  <c r="E29" i="81" s="1"/>
  <c r="I29" i="81" s="1" a="1"/>
  <c r="I29" i="81" s="1"/>
  <c r="M29" i="81" s="1" a="1"/>
  <c r="M29" i="81" s="1"/>
  <c r="Q29" i="81" s="1" a="1"/>
  <c r="Q29" i="81" s="1"/>
  <c r="U29" i="81" s="1" a="1"/>
  <c r="U29" i="81" s="1"/>
  <c r="Y29" i="81" s="1" a="1"/>
  <c r="Y29" i="81" s="1"/>
  <c r="AC29" i="81" s="1" a="1"/>
  <c r="AC29" i="81" s="1"/>
  <c r="E37" i="81" s="1" a="1"/>
  <c r="E37" i="81" s="1"/>
  <c r="I37" i="81" s="1" a="1"/>
  <c r="I37" i="81" s="1"/>
  <c r="M37" i="81" s="1" a="1"/>
  <c r="M37" i="81" s="1"/>
  <c r="Q37" i="81" s="1" a="1"/>
  <c r="Q37" i="81" s="1"/>
  <c r="U37" i="81" s="1" a="1"/>
  <c r="U37" i="81" s="1"/>
  <c r="Y37" i="81" s="1" a="1"/>
  <c r="Y37" i="81" s="1"/>
  <c r="AC37" i="81" s="1" a="1"/>
  <c r="AC37" i="81" s="1"/>
  <c r="E45" i="81" s="1" a="1"/>
  <c r="E45" i="81" s="1"/>
  <c r="I45" i="81" s="1" a="1"/>
  <c r="I45" i="81" s="1"/>
  <c r="Y45" i="81" s="1" a="1"/>
  <c r="Y45" i="81" s="1"/>
  <c r="AC45" i="81" s="1" a="1"/>
  <c r="AC45" i="81" s="1"/>
  <c r="E53" i="81" s="1" a="1"/>
  <c r="E53" i="81" s="1"/>
  <c r="I53" i="81" s="1" a="1"/>
  <c r="I53" i="81" s="1"/>
  <c r="M53" i="81" s="1" a="1"/>
  <c r="M53" i="81" s="1"/>
  <c r="Q12" i="80" l="1" a="1"/>
  <c r="Q12" i="80" s="1"/>
  <c r="U12" i="80" s="1" a="1"/>
  <c r="U12" i="80" s="1"/>
  <c r="Y12" i="80" s="1" a="1"/>
  <c r="Y12" i="80" s="1"/>
  <c r="AC12" i="80" s="1" a="1"/>
  <c r="AC12" i="80" s="1"/>
  <c r="E20" i="80" s="1" a="1"/>
  <c r="E20" i="80" s="1"/>
  <c r="I20" i="80" s="1" a="1"/>
  <c r="I20" i="80" s="1"/>
  <c r="M20" i="80" s="1" a="1"/>
  <c r="M20" i="80" s="1"/>
  <c r="Q20" i="80" s="1" a="1"/>
  <c r="Q20" i="80" s="1"/>
  <c r="U20" i="80" s="1" a="1"/>
  <c r="U20" i="80" s="1"/>
  <c r="Y20" i="80" s="1" a="1"/>
  <c r="Y20" i="80" s="1"/>
  <c r="AC20" i="80" s="1" a="1"/>
  <c r="AC20" i="80" s="1"/>
  <c r="E28" i="80" s="1" a="1"/>
  <c r="E28" i="80" s="1"/>
  <c r="I28" i="80" s="1" a="1"/>
  <c r="I28" i="80" s="1"/>
  <c r="M28" i="80" s="1" a="1"/>
  <c r="M28" i="80" s="1"/>
  <c r="Q28" i="80" s="1" a="1"/>
  <c r="Q28" i="80" s="1"/>
  <c r="U28" i="80" s="1" a="1"/>
  <c r="U28" i="80" s="1"/>
  <c r="Y28" i="80" s="1" a="1"/>
  <c r="Y28" i="80" s="1"/>
  <c r="AC28" i="80" s="1" a="1"/>
  <c r="AC28" i="80" s="1"/>
  <c r="E36" i="80" s="1" a="1"/>
  <c r="E36" i="80" s="1"/>
  <c r="I36" i="80" s="1" a="1"/>
  <c r="I36" i="80" s="1"/>
  <c r="M36" i="80" s="1" a="1"/>
  <c r="M36" i="80" s="1"/>
  <c r="Q36" i="80" s="1" a="1"/>
  <c r="Q36" i="80" s="1"/>
  <c r="U36" i="80" s="1" a="1"/>
  <c r="U36" i="80" s="1"/>
  <c r="Y36" i="80" s="1" a="1"/>
  <c r="Y36" i="80" s="1"/>
  <c r="AC36" i="80" s="1" a="1"/>
  <c r="AC36" i="80" s="1"/>
  <c r="E44" i="80" s="1" a="1"/>
  <c r="E44" i="80" s="1"/>
  <c r="I44" i="80" s="1" a="1"/>
  <c r="I44" i="80" s="1"/>
  <c r="M44" i="80" s="1" a="1"/>
  <c r="M44" i="80" s="1"/>
  <c r="Q44" i="80" s="1" a="1"/>
  <c r="Q44" i="80" s="1"/>
  <c r="U44" i="80" s="1" a="1"/>
  <c r="U44" i="80" s="1"/>
  <c r="Y44" i="80" s="1" a="1"/>
  <c r="Y44" i="80" s="1"/>
  <c r="Q46" i="79" a="1"/>
  <c r="Q46" i="79" s="1"/>
  <c r="E54" i="79" s="1" a="1"/>
  <c r="E54" i="79" s="1"/>
  <c r="I54" i="79" s="1" a="1"/>
  <c r="I54" i="79" s="1"/>
  <c r="M54" i="79" s="1" a="1"/>
  <c r="M54" i="79" s="1"/>
  <c r="E56" i="81"/>
  <c r="Q53" i="81" a="1"/>
  <c r="Q53" i="81" s="1"/>
  <c r="U53" i="81" s="1" a="1"/>
  <c r="U53" i="81" s="1"/>
  <c r="Y53" i="81" s="1" a="1"/>
  <c r="Y53" i="81" s="1"/>
  <c r="AC53" i="81" s="1" a="1"/>
  <c r="AC53" i="81" s="1"/>
  <c r="E57" i="79" l="1"/>
  <c r="Q54" i="79" a="1"/>
  <c r="Q54" i="79" s="1"/>
  <c r="U54" i="79" s="1" a="1"/>
  <c r="U54" i="79" s="1"/>
  <c r="Y54" i="79" s="1" a="1"/>
  <c r="Y54" i="79" s="1"/>
  <c r="AC54" i="79" s="1" a="1"/>
  <c r="AC54" i="79" s="1"/>
  <c r="AC44" i="80" a="1"/>
  <c r="AC44" i="80" s="1"/>
  <c r="E52" i="80" s="1" a="1"/>
  <c r="E52" i="80" s="1"/>
  <c r="I52" i="80" s="1" a="1"/>
  <c r="I52" i="80" s="1"/>
  <c r="M52" i="80" s="1" a="1"/>
  <c r="M52" i="80" s="1"/>
  <c r="H56" i="81"/>
  <c r="E3" i="82"/>
  <c r="E13" i="82" s="1" a="1"/>
  <c r="E13" i="82" s="1"/>
  <c r="I13" i="82" s="1" a="1"/>
  <c r="I13" i="82" s="1"/>
  <c r="Y13" i="82" s="1" a="1"/>
  <c r="Y13" i="82" s="1"/>
  <c r="AC13" i="82" s="1" a="1"/>
  <c r="AC13" i="82" s="1"/>
  <c r="E21" i="82" s="1" a="1"/>
  <c r="E21" i="82" s="1"/>
  <c r="I21" i="82" s="1" a="1"/>
  <c r="I21" i="82" s="1"/>
  <c r="M21" i="82" s="1" a="1"/>
  <c r="M21" i="82" s="1"/>
  <c r="Q21" i="82" s="1" a="1"/>
  <c r="Q21" i="82" s="1"/>
  <c r="U21" i="82" s="1" a="1"/>
  <c r="U21" i="82" s="1"/>
  <c r="Y21" i="82" s="1" a="1"/>
  <c r="Y21" i="82" s="1"/>
  <c r="AC21" i="82" s="1" a="1"/>
  <c r="AC21" i="82" s="1"/>
  <c r="E29" i="82" s="1" a="1"/>
  <c r="E29" i="82" s="1"/>
  <c r="I29" i="82" s="1" a="1"/>
  <c r="I29" i="82" s="1"/>
  <c r="M29" i="82" s="1" a="1"/>
  <c r="M29" i="82" s="1"/>
  <c r="Q29" i="82" s="1" a="1"/>
  <c r="Q29" i="82" s="1"/>
  <c r="U29" i="82" s="1" a="1"/>
  <c r="U29" i="82" s="1"/>
  <c r="Y29" i="82" s="1" a="1"/>
  <c r="Y29" i="82" s="1"/>
  <c r="AC29" i="82" s="1" a="1"/>
  <c r="AC29" i="82" s="1"/>
  <c r="E37" i="82" s="1" a="1"/>
  <c r="E37" i="82" s="1"/>
  <c r="I37" i="82" s="1" a="1"/>
  <c r="I37" i="82" s="1"/>
  <c r="M37" i="82" s="1" a="1"/>
  <c r="M37" i="82" s="1"/>
  <c r="Q37" i="82" s="1" a="1"/>
  <c r="Q37" i="82" s="1"/>
  <c r="U37" i="82" s="1" a="1"/>
  <c r="U37" i="82" s="1"/>
  <c r="Y37" i="82" s="1" a="1"/>
  <c r="Y37" i="82" s="1"/>
  <c r="AC37" i="82" s="1" a="1"/>
  <c r="AC37" i="82" s="1"/>
  <c r="E45" i="82" s="1" a="1"/>
  <c r="E45" i="82" s="1"/>
  <c r="I45" i="82" s="1" a="1"/>
  <c r="I45" i="82" s="1"/>
  <c r="M45" i="82" s="1" a="1"/>
  <c r="M45" i="82" s="1"/>
  <c r="Q45" i="82" s="1" a="1"/>
  <c r="Q45" i="82" s="1"/>
  <c r="U45" i="82" s="1" a="1"/>
  <c r="U45" i="82" s="1"/>
  <c r="I53" i="82" s="1" a="1"/>
  <c r="I53" i="82" s="1"/>
  <c r="M53" i="82" s="1" a="1"/>
  <c r="M53" i="82" s="1"/>
  <c r="H57" i="79"/>
  <c r="E4" i="80"/>
  <c r="E14" i="80" s="1" a="1"/>
  <c r="E14" i="80" s="1"/>
  <c r="E55" i="80" l="1"/>
  <c r="H55" i="80" s="1"/>
  <c r="Q52" i="80" a="1"/>
  <c r="Q52" i="80" s="1"/>
  <c r="U52" i="80" s="1" a="1"/>
  <c r="U52" i="80" s="1"/>
  <c r="Y52" i="80" s="1" a="1"/>
  <c r="Y52" i="80" s="1"/>
  <c r="AC52" i="80" s="1" a="1"/>
  <c r="AC52" i="80" s="1"/>
  <c r="E56" i="82"/>
  <c r="H56" i="82" s="1"/>
  <c r="Q53" i="82" a="1"/>
  <c r="Q53" i="82" s="1"/>
  <c r="U53" i="82" s="1" a="1"/>
  <c r="U53" i="82" s="1"/>
  <c r="Y53" i="82" s="1" a="1"/>
  <c r="Y53" i="82" s="1"/>
  <c r="AC53" i="82" s="1" a="1"/>
  <c r="AC53" i="82" s="1"/>
  <c r="E3" i="83"/>
  <c r="E13" i="83" s="1" a="1"/>
  <c r="E13" i="83" s="1"/>
  <c r="I13" i="83" s="1" a="1"/>
  <c r="I13" i="83" s="1"/>
  <c r="M13" i="83" s="1" a="1"/>
  <c r="M13" i="83" s="1"/>
  <c r="I14" i="80" a="1"/>
  <c r="I14" i="80" s="1"/>
  <c r="E2" i="81" l="1"/>
  <c r="Q13" i="83" a="1"/>
  <c r="Q13" i="83" s="1"/>
  <c r="E12" i="81" a="1"/>
  <c r="E12" i="81" s="1"/>
  <c r="I12" i="81" s="1" a="1"/>
  <c r="I12" i="81" s="1"/>
  <c r="M12" i="81" s="1" a="1"/>
  <c r="M12" i="81" s="1"/>
  <c r="Q12" i="81" s="1" a="1"/>
  <c r="Q12" i="81" s="1"/>
  <c r="U12" i="81" s="1" a="1"/>
  <c r="U12" i="81" s="1"/>
  <c r="Y12" i="81" s="1" a="1"/>
  <c r="Y12" i="81" s="1"/>
  <c r="AC12" i="81" s="1" a="1"/>
  <c r="AC12" i="81" s="1"/>
  <c r="E20" i="81" s="1" a="1"/>
  <c r="E20" i="81" s="1"/>
  <c r="I20" i="81" s="1" a="1"/>
  <c r="I20" i="81" s="1"/>
  <c r="M20" i="81" s="1" a="1"/>
  <c r="M20" i="81" s="1"/>
  <c r="Q20" i="81" s="1" a="1"/>
  <c r="Q20" i="81" s="1"/>
  <c r="U20" i="81" s="1" a="1"/>
  <c r="U20" i="81" s="1"/>
  <c r="Y20" i="81" s="1" a="1"/>
  <c r="Y20" i="81" s="1"/>
  <c r="AC20" i="81" s="1" a="1"/>
  <c r="AC20" i="81" s="1"/>
  <c r="E28" i="81" s="1" a="1"/>
  <c r="E28" i="81" s="1"/>
  <c r="I28" i="81" s="1" a="1"/>
  <c r="I28" i="81" s="1"/>
  <c r="M28" i="81" s="1" a="1"/>
  <c r="M28" i="81" s="1"/>
  <c r="Q28" i="81" s="1" a="1"/>
  <c r="Q28" i="81" s="1"/>
  <c r="U28" i="81" s="1" a="1"/>
  <c r="U28" i="81" s="1"/>
  <c r="Y28" i="81" s="1" a="1"/>
  <c r="Y28" i="81" s="1"/>
  <c r="AC28" i="81" s="1" a="1"/>
  <c r="AC28" i="81" s="1"/>
  <c r="E36" i="81" s="1" a="1"/>
  <c r="E36" i="81" s="1"/>
  <c r="I36" i="81" s="1" a="1"/>
  <c r="I36" i="81" s="1"/>
  <c r="M36" i="81" s="1" a="1"/>
  <c r="M36" i="81" s="1"/>
  <c r="Q36" i="81" s="1" a="1"/>
  <c r="Q36" i="81" s="1"/>
  <c r="U36" i="81" s="1" a="1"/>
  <c r="U36" i="81" s="1"/>
  <c r="Y36" i="81" s="1" a="1"/>
  <c r="Y36" i="81" s="1"/>
  <c r="AC36" i="81" s="1" a="1"/>
  <c r="AC36" i="81" s="1"/>
  <c r="E44" i="81" s="1" a="1"/>
  <c r="E44" i="81" s="1"/>
  <c r="I44" i="81" s="1" a="1"/>
  <c r="I44" i="81" s="1"/>
  <c r="Y44" i="81" s="1" a="1"/>
  <c r="Y44" i="81" s="1"/>
  <c r="AC44" i="81" s="1" a="1"/>
  <c r="AC44" i="81" s="1"/>
  <c r="E52" i="81" s="1" a="1"/>
  <c r="E52" i="81" s="1"/>
  <c r="I52" i="81" s="1" a="1"/>
  <c r="I52" i="81" s="1"/>
  <c r="M52" i="81" s="1" a="1"/>
  <c r="M52" i="81" s="1"/>
  <c r="M14" i="80" a="1"/>
  <c r="M14" i="80" s="1"/>
  <c r="Q14" i="80" l="1" a="1"/>
  <c r="Q14" i="80" s="1"/>
  <c r="U14" i="80" s="1" a="1"/>
  <c r="U14" i="80" s="1"/>
  <c r="Y14" i="80" s="1" a="1"/>
  <c r="Y14" i="80" s="1"/>
  <c r="AC14" i="80" s="1" a="1"/>
  <c r="AC14" i="80" s="1"/>
  <c r="E22" i="80" s="1" a="1"/>
  <c r="E22" i="80" s="1"/>
  <c r="I22" i="80" s="1" a="1"/>
  <c r="I22" i="80" s="1"/>
  <c r="M22" i="80" s="1" a="1"/>
  <c r="M22" i="80" s="1"/>
  <c r="Q22" i="80" s="1" a="1"/>
  <c r="Q22" i="80" s="1"/>
  <c r="U22" i="80" s="1" a="1"/>
  <c r="U22" i="80" s="1"/>
  <c r="Y22" i="80" s="1" a="1"/>
  <c r="Y22" i="80" s="1"/>
  <c r="AC22" i="80" s="1" a="1"/>
  <c r="AC22" i="80" s="1"/>
  <c r="E30" i="80" s="1" a="1"/>
  <c r="E30" i="80" s="1"/>
  <c r="I30" i="80" s="1" a="1"/>
  <c r="I30" i="80" s="1"/>
  <c r="M30" i="80" s="1" a="1"/>
  <c r="M30" i="80" s="1"/>
  <c r="Q30" i="80" s="1" a="1"/>
  <c r="Q30" i="80" s="1"/>
  <c r="U30" i="80" s="1" a="1"/>
  <c r="U30" i="80" s="1"/>
  <c r="Y30" i="80" s="1" a="1"/>
  <c r="Y30" i="80" s="1"/>
  <c r="AC30" i="80" s="1" a="1"/>
  <c r="AC30" i="80" s="1"/>
  <c r="E38" i="80" s="1" a="1"/>
  <c r="E38" i="80" s="1"/>
  <c r="I38" i="80" s="1" a="1"/>
  <c r="I38" i="80" s="1"/>
  <c r="M38" i="80" s="1" a="1"/>
  <c r="M38" i="80" s="1"/>
  <c r="Q38" i="80" s="1" a="1"/>
  <c r="Q38" i="80" s="1"/>
  <c r="U38" i="80" s="1" a="1"/>
  <c r="U38" i="80" s="1"/>
  <c r="Y38" i="80" s="1" a="1"/>
  <c r="Y38" i="80" s="1"/>
  <c r="AC38" i="80" s="1" a="1"/>
  <c r="AC38" i="80" s="1"/>
  <c r="E46" i="80" s="1" a="1"/>
  <c r="E46" i="80" s="1"/>
  <c r="I46" i="80" s="1" a="1"/>
  <c r="I46" i="80" s="1"/>
  <c r="M46" i="80" s="1" a="1"/>
  <c r="M46" i="80" s="1"/>
  <c r="Q46" i="80" s="1" a="1"/>
  <c r="Q46" i="80" s="1"/>
  <c r="U46" i="80" s="1" a="1"/>
  <c r="U46" i="80" s="1"/>
  <c r="Y46" i="80" s="1" a="1"/>
  <c r="Y46" i="80" s="1"/>
  <c r="U13" i="83" a="1"/>
  <c r="U13" i="83" s="1"/>
  <c r="Y13" i="83" s="1" a="1"/>
  <c r="Y13" i="83" s="1"/>
  <c r="AC13" i="83" s="1" a="1"/>
  <c r="AC13" i="83" s="1"/>
  <c r="E21" i="83" s="1" a="1"/>
  <c r="E21" i="83" s="1"/>
  <c r="I21" i="83" s="1" a="1"/>
  <c r="I21" i="83" s="1"/>
  <c r="M21" i="83" s="1" a="1"/>
  <c r="M21" i="83" s="1"/>
  <c r="Q21" i="83" s="1" a="1"/>
  <c r="Q21" i="83" s="1"/>
  <c r="U21" i="83" s="1" a="1"/>
  <c r="U21" i="83" s="1"/>
  <c r="Y21" i="83" s="1" a="1"/>
  <c r="Y21" i="83" s="1"/>
  <c r="AC21" i="83" s="1" a="1"/>
  <c r="AC21" i="83" s="1"/>
  <c r="E29" i="83" s="1" a="1"/>
  <c r="E29" i="83" s="1"/>
  <c r="I29" i="83" s="1" a="1"/>
  <c r="I29" i="83" s="1"/>
  <c r="M29" i="83" s="1" a="1"/>
  <c r="M29" i="83" s="1"/>
  <c r="Q29" i="83" s="1" a="1"/>
  <c r="Q29" i="83" s="1"/>
  <c r="U29" i="83" s="1" a="1"/>
  <c r="U29" i="83" s="1"/>
  <c r="Y29" i="83" s="1" a="1"/>
  <c r="Y29" i="83" s="1"/>
  <c r="AC29" i="83" s="1" a="1"/>
  <c r="AC29" i="83" s="1"/>
  <c r="E37" i="83" s="1" a="1"/>
  <c r="E37" i="83" s="1"/>
  <c r="I37" i="83" s="1" a="1"/>
  <c r="I37" i="83" s="1"/>
  <c r="M37" i="83" s="1" a="1"/>
  <c r="M37" i="83" s="1"/>
  <c r="Q37" i="83" s="1" a="1"/>
  <c r="Q37" i="83" s="1"/>
  <c r="U37" i="83" s="1" a="1"/>
  <c r="U37" i="83" s="1"/>
  <c r="Y37" i="83" s="1" a="1"/>
  <c r="Y37" i="83" s="1"/>
  <c r="AC37" i="83" s="1" a="1"/>
  <c r="AC37" i="83" s="1"/>
  <c r="E45" i="83" s="1" a="1"/>
  <c r="E45" i="83" s="1"/>
  <c r="I45" i="83" s="1" a="1"/>
  <c r="I45" i="83" s="1"/>
  <c r="M45" i="83" s="1" a="1"/>
  <c r="M45" i="83" s="1"/>
  <c r="Q45" i="83" s="1" a="1"/>
  <c r="Q45" i="83" s="1"/>
  <c r="U45" i="83" s="1" a="1"/>
  <c r="U45" i="83" s="1"/>
  <c r="Y45" i="83" s="1" a="1"/>
  <c r="Y45" i="83" s="1"/>
  <c r="Q52" i="81" a="1"/>
  <c r="Q52" i="81" s="1"/>
  <c r="U52" i="81" s="1" a="1"/>
  <c r="U52" i="81" s="1"/>
  <c r="Y52" i="81" s="1" a="1"/>
  <c r="Y52" i="81" s="1"/>
  <c r="AC52" i="81" s="1" a="1"/>
  <c r="AC52" i="81" s="1"/>
  <c r="E55" i="81"/>
  <c r="AC46" i="80" l="1" a="1"/>
  <c r="AC46" i="80" s="1"/>
  <c r="E54" i="80" s="1" a="1"/>
  <c r="E54" i="80" s="1"/>
  <c r="I54" i="80" s="1" a="1"/>
  <c r="I54" i="80" s="1"/>
  <c r="M54" i="80" s="1" a="1"/>
  <c r="M54" i="80" s="1"/>
  <c r="H55" i="81"/>
  <c r="E2" i="82"/>
  <c r="E12" i="82" s="1" a="1"/>
  <c r="E12" i="82" s="1"/>
  <c r="I12" i="82" s="1" a="1"/>
  <c r="I12" i="82" s="1"/>
  <c r="Y12" i="82" s="1" a="1"/>
  <c r="Y12" i="82" s="1"/>
  <c r="AC12" i="82" s="1" a="1"/>
  <c r="AC12" i="82" s="1"/>
  <c r="E20" i="82" s="1" a="1"/>
  <c r="E20" i="82" s="1"/>
  <c r="I20" i="82" s="1" a="1"/>
  <c r="I20" i="82" s="1"/>
  <c r="M20" i="82" s="1" a="1"/>
  <c r="M20" i="82" s="1"/>
  <c r="Q20" i="82" s="1" a="1"/>
  <c r="Q20" i="82" s="1"/>
  <c r="U20" i="82" s="1" a="1"/>
  <c r="U20" i="82" s="1"/>
  <c r="Y20" i="82" s="1" a="1"/>
  <c r="Y20" i="82" s="1"/>
  <c r="AC20" i="82" s="1" a="1"/>
  <c r="AC20" i="82" s="1"/>
  <c r="E28" i="82" s="1" a="1"/>
  <c r="E28" i="82" s="1"/>
  <c r="I28" i="82" s="1" a="1"/>
  <c r="I28" i="82" s="1"/>
  <c r="M28" i="82" s="1" a="1"/>
  <c r="M28" i="82" s="1"/>
  <c r="Q28" i="82" s="1" a="1"/>
  <c r="Q28" i="82" s="1"/>
  <c r="U28" i="82" s="1" a="1"/>
  <c r="U28" i="82" s="1"/>
  <c r="Y28" i="82" s="1" a="1"/>
  <c r="Y28" i="82" s="1"/>
  <c r="AC28" i="82" s="1" a="1"/>
  <c r="AC28" i="82" s="1"/>
  <c r="E36" i="82" s="1" a="1"/>
  <c r="E36" i="82" s="1"/>
  <c r="I36" i="82" s="1" a="1"/>
  <c r="I36" i="82" s="1"/>
  <c r="M36" i="82" s="1" a="1"/>
  <c r="M36" i="82" s="1"/>
  <c r="Q36" i="82" s="1" a="1"/>
  <c r="Q36" i="82" s="1"/>
  <c r="U36" i="82" s="1" a="1"/>
  <c r="U36" i="82" s="1"/>
  <c r="Y36" i="82" s="1" a="1"/>
  <c r="Y36" i="82" s="1"/>
  <c r="AC36" i="82" s="1" a="1"/>
  <c r="AC36" i="82" s="1"/>
  <c r="E44" i="82" s="1" a="1"/>
  <c r="E44" i="82" s="1"/>
  <c r="I44" i="82" s="1" a="1"/>
  <c r="I44" i="82" s="1"/>
  <c r="M44" i="82" s="1" a="1"/>
  <c r="M44" i="82" s="1"/>
  <c r="Q44" i="82" s="1" a="1"/>
  <c r="Q44" i="82" s="1"/>
  <c r="U44" i="82" s="1" a="1"/>
  <c r="U44" i="82" s="1"/>
  <c r="I52" i="82" s="1" a="1"/>
  <c r="I52" i="82" s="1"/>
  <c r="M52" i="82" s="1" a="1"/>
  <c r="M52" i="82" s="1"/>
  <c r="AC45" i="83" a="1"/>
  <c r="AC45" i="83" s="1"/>
  <c r="E53" i="83" s="1" a="1"/>
  <c r="E53" i="83" s="1"/>
  <c r="I53" i="83" s="1" a="1"/>
  <c r="I53" i="83" s="1"/>
  <c r="M53" i="83" s="1" a="1"/>
  <c r="M53" i="83" s="1"/>
  <c r="E57" i="80" l="1"/>
  <c r="Q54" i="80" a="1"/>
  <c r="Q54" i="80" s="1"/>
  <c r="U54" i="80" s="1" a="1"/>
  <c r="U54" i="80" s="1"/>
  <c r="Y54" i="80" s="1" a="1"/>
  <c r="Y54" i="80" s="1"/>
  <c r="AC54" i="80" s="1" a="1"/>
  <c r="AC54" i="80" s="1"/>
  <c r="E56" i="83"/>
  <c r="E3" i="84" s="1"/>
  <c r="E13" i="84" s="1" a="1"/>
  <c r="E13" i="84" s="1"/>
  <c r="I13" i="84" s="1" a="1"/>
  <c r="I13" i="84" s="1"/>
  <c r="M13" i="84" s="1" a="1"/>
  <c r="M13" i="84" s="1"/>
  <c r="Q13" i="84" s="1" a="1"/>
  <c r="Q13" i="84" s="1"/>
  <c r="U13" i="84" s="1" a="1"/>
  <c r="U13" i="84" s="1"/>
  <c r="Y13" i="84" s="1" a="1"/>
  <c r="Y13" i="84" s="1"/>
  <c r="Q53" i="83" a="1"/>
  <c r="Q53" i="83" s="1"/>
  <c r="U53" i="83" s="1" a="1"/>
  <c r="U53" i="83" s="1"/>
  <c r="Y53" i="83" s="1" a="1"/>
  <c r="Y53" i="83" s="1"/>
  <c r="AC53" i="83" s="1" a="1"/>
  <c r="AC53" i="83" s="1"/>
  <c r="Q52" i="82" a="1"/>
  <c r="Q52" i="82" s="1"/>
  <c r="U52" i="82" s="1" a="1"/>
  <c r="U52" i="82" s="1"/>
  <c r="Y52" i="82" s="1" a="1"/>
  <c r="Y52" i="82" s="1"/>
  <c r="AC52" i="82" s="1" a="1"/>
  <c r="AC52" i="82" s="1"/>
  <c r="E55" i="82"/>
  <c r="H56" i="83"/>
  <c r="H57" i="80"/>
  <c r="E4" i="81"/>
  <c r="E2" i="83" l="1"/>
  <c r="E12" i="83" s="1" a="1"/>
  <c r="E12" i="83" s="1"/>
  <c r="I12" i="83" s="1" a="1"/>
  <c r="I12" i="83" s="1"/>
  <c r="M12" i="83" s="1" a="1"/>
  <c r="M12" i="83" s="1"/>
  <c r="Q12" i="83" s="1" a="1"/>
  <c r="Q12" i="83" s="1"/>
  <c r="H55" i="82"/>
  <c r="E14" i="81" a="1"/>
  <c r="E14" i="81" s="1"/>
  <c r="I14" i="81" s="1" a="1"/>
  <c r="I14" i="81" s="1"/>
  <c r="M14" i="81" s="1" a="1"/>
  <c r="M14" i="81" s="1"/>
  <c r="Q14" i="81" s="1" a="1"/>
  <c r="Q14" i="81" s="1"/>
  <c r="U14" i="81" s="1" a="1"/>
  <c r="U14" i="81" s="1"/>
  <c r="Y14" i="81" s="1" a="1"/>
  <c r="Y14" i="81" s="1"/>
  <c r="AC14" i="81" s="1" a="1"/>
  <c r="AC14" i="81" s="1"/>
  <c r="E22" i="81" s="1" a="1"/>
  <c r="E22" i="81" s="1"/>
  <c r="I22" i="81" s="1" a="1"/>
  <c r="I22" i="81" s="1"/>
  <c r="M22" i="81" s="1" a="1"/>
  <c r="M22" i="81" s="1"/>
  <c r="Q22" i="81" s="1" a="1"/>
  <c r="Q22" i="81" s="1"/>
  <c r="U22" i="81" s="1" a="1"/>
  <c r="U22" i="81" s="1"/>
  <c r="Y22" i="81" s="1" a="1"/>
  <c r="Y22" i="81" s="1"/>
  <c r="AC22" i="81" s="1" a="1"/>
  <c r="AC22" i="81" s="1"/>
  <c r="E30" i="81" s="1" a="1"/>
  <c r="E30" i="81" s="1"/>
  <c r="I30" i="81" s="1" a="1"/>
  <c r="I30" i="81" s="1"/>
  <c r="M30" i="81" s="1" a="1"/>
  <c r="M30" i="81" s="1"/>
  <c r="Q30" i="81" s="1" a="1"/>
  <c r="Q30" i="81" s="1"/>
  <c r="U30" i="81" s="1" a="1"/>
  <c r="U30" i="81" s="1"/>
  <c r="Y30" i="81" s="1" a="1"/>
  <c r="Y30" i="81" s="1"/>
  <c r="AC30" i="81" s="1" a="1"/>
  <c r="AC30" i="81" s="1"/>
  <c r="E38" i="81" s="1" a="1"/>
  <c r="E38" i="81" s="1"/>
  <c r="I38" i="81" s="1" a="1"/>
  <c r="I38" i="81" s="1"/>
  <c r="M38" i="81" s="1" a="1"/>
  <c r="M38" i="81" s="1"/>
  <c r="Q38" i="81" s="1" a="1"/>
  <c r="Q38" i="81" s="1"/>
  <c r="U38" i="81" s="1" a="1"/>
  <c r="U38" i="81" s="1"/>
  <c r="Y38" i="81" s="1" a="1"/>
  <c r="Y38" i="81" s="1"/>
  <c r="AC38" i="81" s="1" a="1"/>
  <c r="AC38" i="81" s="1"/>
  <c r="E46" i="81" s="1" a="1"/>
  <c r="E46" i="81" s="1"/>
  <c r="I46" i="81" s="1" a="1"/>
  <c r="I46" i="81" s="1"/>
  <c r="Y46" i="81" s="1" a="1"/>
  <c r="Y46" i="81" s="1"/>
  <c r="AC46" i="81" s="1" a="1"/>
  <c r="AC46" i="81" s="1"/>
  <c r="E54" i="81" s="1" a="1"/>
  <c r="E54" i="81" s="1"/>
  <c r="I54" i="81" s="1" a="1"/>
  <c r="I54" i="81" s="1"/>
  <c r="M54" i="81" s="1" a="1"/>
  <c r="M54" i="81" s="1"/>
  <c r="AC13" i="84" a="1"/>
  <c r="AC13" i="84" s="1"/>
  <c r="E21" i="84" s="1" a="1"/>
  <c r="E21" i="84" s="1"/>
  <c r="I21" i="84" s="1" a="1"/>
  <c r="I21" i="84" s="1"/>
  <c r="M21" i="84" s="1" a="1"/>
  <c r="M21" i="84" s="1"/>
  <c r="Q21" i="84" s="1" a="1"/>
  <c r="Q21" i="84" s="1"/>
  <c r="U21" i="84" s="1" a="1"/>
  <c r="U21" i="84" s="1"/>
  <c r="Y21" i="84" s="1" a="1"/>
  <c r="Y21" i="84" s="1"/>
  <c r="AC21" i="84" s="1" a="1"/>
  <c r="AC21" i="84" s="1"/>
  <c r="E29" i="84" s="1" a="1"/>
  <c r="E29" i="84" s="1"/>
  <c r="I29" i="84" s="1" a="1"/>
  <c r="I29" i="84" s="1"/>
  <c r="M29" i="84" s="1" a="1"/>
  <c r="M29" i="84" s="1"/>
  <c r="Q29" i="84" s="1" a="1"/>
  <c r="Q29" i="84" s="1"/>
  <c r="U29" i="84" s="1" a="1"/>
  <c r="U29" i="84" s="1"/>
  <c r="Y29" i="84" s="1" a="1"/>
  <c r="Y29" i="84" s="1"/>
  <c r="AC29" i="84" s="1" a="1"/>
  <c r="AC29" i="84" s="1"/>
  <c r="E37" i="84" s="1" a="1"/>
  <c r="E37" i="84" s="1"/>
  <c r="I37" i="84" s="1" a="1"/>
  <c r="I37" i="84" s="1"/>
  <c r="M37" i="84" s="1" a="1"/>
  <c r="M37" i="84" s="1"/>
  <c r="Q37" i="84" s="1" a="1"/>
  <c r="Q37" i="84" s="1"/>
  <c r="U37" i="84" s="1" a="1"/>
  <c r="U37" i="84" s="1"/>
  <c r="Y37" i="84" s="1" a="1"/>
  <c r="Y37" i="84" s="1"/>
  <c r="AC37" i="84" s="1" a="1"/>
  <c r="AC37" i="84" s="1"/>
  <c r="E45" i="84" s="1" a="1"/>
  <c r="E45" i="84" s="1"/>
  <c r="I45" i="84" s="1" a="1"/>
  <c r="I45" i="84" s="1"/>
  <c r="M45" i="84" s="1" a="1"/>
  <c r="M45" i="84" s="1"/>
  <c r="AC45" i="84" s="1" a="1"/>
  <c r="AC45" i="84" s="1"/>
  <c r="E53" i="84" s="1" a="1"/>
  <c r="E53" i="84" s="1"/>
  <c r="I53" i="84" s="1" a="1"/>
  <c r="I53" i="84" s="1"/>
  <c r="U12" i="83" l="1" a="1"/>
  <c r="U12" i="83" s="1"/>
  <c r="Y12" i="83" s="1" a="1"/>
  <c r="Y12" i="83" s="1"/>
  <c r="AC12" i="83" s="1" a="1"/>
  <c r="AC12" i="83" s="1"/>
  <c r="E20" i="83" s="1" a="1"/>
  <c r="E20" i="83" s="1"/>
  <c r="I20" i="83" s="1" a="1"/>
  <c r="I20" i="83" s="1"/>
  <c r="M20" i="83" s="1" a="1"/>
  <c r="M20" i="83" s="1"/>
  <c r="Q20" i="83" s="1" a="1"/>
  <c r="Q20" i="83" s="1"/>
  <c r="U20" i="83" s="1" a="1"/>
  <c r="U20" i="83" s="1"/>
  <c r="Y20" i="83" s="1" a="1"/>
  <c r="Y20" i="83" s="1"/>
  <c r="AC20" i="83" s="1" a="1"/>
  <c r="AC20" i="83" s="1"/>
  <c r="E28" i="83" s="1" a="1"/>
  <c r="E28" i="83" s="1"/>
  <c r="I28" i="83" s="1" a="1"/>
  <c r="I28" i="83" s="1"/>
  <c r="M28" i="83" s="1" a="1"/>
  <c r="M28" i="83" s="1"/>
  <c r="Q28" i="83" s="1" a="1"/>
  <c r="Q28" i="83" s="1"/>
  <c r="U28" i="83" s="1" a="1"/>
  <c r="U28" i="83" s="1"/>
  <c r="Y28" i="83" s="1" a="1"/>
  <c r="Y28" i="83" s="1"/>
  <c r="AC28" i="83" s="1" a="1"/>
  <c r="AC28" i="83" s="1"/>
  <c r="E36" i="83" s="1" a="1"/>
  <c r="E36" i="83" s="1"/>
  <c r="I36" i="83" s="1" a="1"/>
  <c r="I36" i="83" s="1"/>
  <c r="M36" i="83" s="1" a="1"/>
  <c r="M36" i="83" s="1"/>
  <c r="Q36" i="83" s="1" a="1"/>
  <c r="Q36" i="83" s="1"/>
  <c r="U36" i="83" s="1" a="1"/>
  <c r="U36" i="83" s="1"/>
  <c r="Y36" i="83" s="1" a="1"/>
  <c r="Y36" i="83" s="1"/>
  <c r="AC36" i="83" s="1" a="1"/>
  <c r="AC36" i="83" s="1"/>
  <c r="E44" i="83" s="1" a="1"/>
  <c r="E44" i="83" s="1"/>
  <c r="I44" i="83" s="1" a="1"/>
  <c r="I44" i="83" s="1"/>
  <c r="M44" i="83" s="1" a="1"/>
  <c r="M44" i="83" s="1"/>
  <c r="Q44" i="83" s="1" a="1"/>
  <c r="Q44" i="83" s="1"/>
  <c r="U44" i="83" s="1" a="1"/>
  <c r="U44" i="83" s="1"/>
  <c r="Y44" i="83" s="1" a="1"/>
  <c r="Y44" i="83" s="1"/>
  <c r="M53" i="84" a="1"/>
  <c r="M53" i="84" s="1"/>
  <c r="E57" i="81"/>
  <c r="Q54" i="81" a="1"/>
  <c r="Q54" i="81" s="1"/>
  <c r="U54" i="81" s="1" a="1"/>
  <c r="U54" i="81" s="1"/>
  <c r="Y54" i="81" s="1" a="1"/>
  <c r="Y54" i="81" s="1"/>
  <c r="AC54" i="81" s="1" a="1"/>
  <c r="AC54" i="81" s="1"/>
  <c r="H57" i="81" l="1"/>
  <c r="E4" i="82"/>
  <c r="E14" i="82" s="1" a="1"/>
  <c r="E14" i="82" s="1"/>
  <c r="I14" i="82" s="1" a="1"/>
  <c r="I14" i="82" s="1"/>
  <c r="Y14" i="82" s="1" a="1"/>
  <c r="Y14" i="82" s="1"/>
  <c r="AC14" i="82" s="1" a="1"/>
  <c r="AC14" i="82" s="1"/>
  <c r="E22" i="82" s="1" a="1"/>
  <c r="E22" i="82" s="1"/>
  <c r="I22" i="82" s="1" a="1"/>
  <c r="I22" i="82" s="1"/>
  <c r="M22" i="82" s="1" a="1"/>
  <c r="M22" i="82" s="1"/>
  <c r="Q22" i="82" s="1" a="1"/>
  <c r="Q22" i="82" s="1"/>
  <c r="U22" i="82" s="1" a="1"/>
  <c r="U22" i="82" s="1"/>
  <c r="Y22" i="82" s="1" a="1"/>
  <c r="Y22" i="82" s="1"/>
  <c r="AC22" i="82" s="1" a="1"/>
  <c r="AC22" i="82" s="1"/>
  <c r="E30" i="82" s="1" a="1"/>
  <c r="E30" i="82" s="1"/>
  <c r="I30" i="82" s="1" a="1"/>
  <c r="I30" i="82" s="1"/>
  <c r="M30" i="82" s="1" a="1"/>
  <c r="M30" i="82" s="1"/>
  <c r="Q30" i="82" s="1" a="1"/>
  <c r="Q30" i="82" s="1"/>
  <c r="U30" i="82" s="1" a="1"/>
  <c r="U30" i="82" s="1"/>
  <c r="Y30" i="82" s="1" a="1"/>
  <c r="Y30" i="82" s="1"/>
  <c r="AC30" i="82" s="1" a="1"/>
  <c r="AC30" i="82" s="1"/>
  <c r="E38" i="82" s="1" a="1"/>
  <c r="E38" i="82" s="1"/>
  <c r="I38" i="82" s="1" a="1"/>
  <c r="I38" i="82" s="1"/>
  <c r="M38" i="82" s="1" a="1"/>
  <c r="M38" i="82" s="1"/>
  <c r="Q38" i="82" s="1" a="1"/>
  <c r="Q38" i="82" s="1"/>
  <c r="U38" i="82" s="1" a="1"/>
  <c r="U38" i="82" s="1"/>
  <c r="Y38" i="82" s="1" a="1"/>
  <c r="Y38" i="82" s="1"/>
  <c r="AC38" i="82" s="1" a="1"/>
  <c r="AC38" i="82" s="1"/>
  <c r="E46" i="82" s="1" a="1"/>
  <c r="E46" i="82" s="1"/>
  <c r="I46" i="82" s="1" a="1"/>
  <c r="I46" i="82" s="1"/>
  <c r="M46" i="82" s="1" a="1"/>
  <c r="M46" i="82" s="1"/>
  <c r="Q46" i="82" s="1" a="1"/>
  <c r="Q46" i="82" s="1"/>
  <c r="U46" i="82" s="1" a="1"/>
  <c r="U46" i="82" s="1"/>
  <c r="I54" i="82" s="1" a="1"/>
  <c r="I54" i="82" s="1"/>
  <c r="M54" i="82" s="1" a="1"/>
  <c r="M54" i="82" s="1"/>
  <c r="Q54" i="82" s="1" a="1"/>
  <c r="Q54" i="82" s="1"/>
  <c r="U54" i="82" s="1" a="1"/>
  <c r="U54" i="82" s="1"/>
  <c r="Y54" i="82" s="1" a="1"/>
  <c r="Y54" i="82" s="1"/>
  <c r="AC54" i="82" s="1" a="1"/>
  <c r="AC54" i="82" s="1"/>
  <c r="AC44" i="83" a="1"/>
  <c r="AC44" i="83" s="1"/>
  <c r="E52" i="83" s="1" a="1"/>
  <c r="E52" i="83" s="1"/>
  <c r="I52" i="83" s="1" a="1"/>
  <c r="I52" i="83" s="1"/>
  <c r="M52" i="83" s="1" a="1"/>
  <c r="M52" i="83" s="1"/>
  <c r="E56" i="84"/>
  <c r="H56" i="84" s="1"/>
  <c r="Q53" i="84" a="1"/>
  <c r="Q53" i="84" s="1"/>
  <c r="U53" i="84" s="1" a="1"/>
  <c r="U53" i="84" s="1"/>
  <c r="Y53" i="84" s="1" a="1"/>
  <c r="Y53" i="84" s="1"/>
  <c r="AC53" i="84" s="1" a="1"/>
  <c r="AC53" i="84" s="1"/>
  <c r="E57" i="82" l="1"/>
  <c r="H57" i="82" s="1"/>
  <c r="Q52" i="83" a="1"/>
  <c r="Q52" i="83" s="1"/>
  <c r="U52" i="83" s="1" a="1"/>
  <c r="U52" i="83" s="1"/>
  <c r="Y52" i="83" s="1" a="1"/>
  <c r="Y52" i="83" s="1"/>
  <c r="AC52" i="83" s="1" a="1"/>
  <c r="AC52" i="83" s="1"/>
  <c r="E55" i="83"/>
  <c r="E2" i="84" s="1"/>
  <c r="E12" i="84" s="1" a="1"/>
  <c r="E12" i="84" s="1"/>
  <c r="I12" i="84" s="1" a="1"/>
  <c r="I12" i="84" s="1"/>
  <c r="M12" i="84" s="1" a="1"/>
  <c r="M12" i="84" s="1"/>
  <c r="Q12" i="84" s="1" a="1"/>
  <c r="Q12" i="84" s="1"/>
  <c r="U12" i="84" s="1" a="1"/>
  <c r="U12" i="84" s="1"/>
  <c r="Y12" i="84" s="1" a="1"/>
  <c r="Y12" i="84" s="1"/>
  <c r="H55" i="83" l="1"/>
  <c r="E4" i="83"/>
  <c r="E14" i="83" s="1" a="1"/>
  <c r="E14" i="83" s="1"/>
  <c r="I14" i="83" s="1" a="1"/>
  <c r="I14" i="83" s="1"/>
  <c r="M14" i="83" s="1" a="1"/>
  <c r="M14" i="83" s="1"/>
  <c r="Q14" i="83" s="1" a="1"/>
  <c r="Q14" i="83" s="1"/>
  <c r="AC12" i="84" a="1"/>
  <c r="AC12" i="84" s="1"/>
  <c r="E20" i="84" s="1" a="1"/>
  <c r="E20" i="84" s="1"/>
  <c r="I20" i="84" s="1" a="1"/>
  <c r="I20" i="84" s="1"/>
  <c r="M20" i="84" s="1" a="1"/>
  <c r="M20" i="84" s="1"/>
  <c r="Q20" i="84" s="1" a="1"/>
  <c r="Q20" i="84" s="1"/>
  <c r="U20" i="84" s="1" a="1"/>
  <c r="U20" i="84" s="1"/>
  <c r="Y20" i="84" s="1" a="1"/>
  <c r="Y20" i="84" s="1"/>
  <c r="AC20" i="84" s="1" a="1"/>
  <c r="AC20" i="84" s="1"/>
  <c r="E28" i="84" s="1" a="1"/>
  <c r="E28" i="84" s="1"/>
  <c r="I28" i="84" s="1" a="1"/>
  <c r="I28" i="84" s="1"/>
  <c r="M28" i="84" s="1" a="1"/>
  <c r="M28" i="84" s="1"/>
  <c r="Q28" i="84" s="1" a="1"/>
  <c r="Q28" i="84" s="1"/>
  <c r="U28" i="84" s="1" a="1"/>
  <c r="U28" i="84" s="1"/>
  <c r="Y28" i="84" s="1" a="1"/>
  <c r="Y28" i="84" s="1"/>
  <c r="AC28" i="84" s="1" a="1"/>
  <c r="AC28" i="84" s="1"/>
  <c r="E36" i="84" s="1" a="1"/>
  <c r="E36" i="84" s="1"/>
  <c r="I36" i="84" s="1" a="1"/>
  <c r="I36" i="84" s="1"/>
  <c r="M36" i="84" s="1" a="1"/>
  <c r="M36" i="84" s="1"/>
  <c r="Q36" i="84" s="1" a="1"/>
  <c r="Q36" i="84" s="1"/>
  <c r="U36" i="84" s="1" a="1"/>
  <c r="U36" i="84" s="1"/>
  <c r="Y36" i="84" s="1" a="1"/>
  <c r="Y36" i="84" s="1"/>
  <c r="AC36" i="84" s="1" a="1"/>
  <c r="AC36" i="84" s="1"/>
  <c r="E44" i="84" s="1" a="1"/>
  <c r="E44" i="84" s="1"/>
  <c r="I44" i="84" s="1" a="1"/>
  <c r="I44" i="84" s="1"/>
  <c r="M44" i="84" s="1" a="1"/>
  <c r="M44" i="84" s="1"/>
  <c r="AC44" i="84" s="1" a="1"/>
  <c r="AC44" i="84" s="1"/>
  <c r="E52" i="84" s="1" a="1"/>
  <c r="E52" i="84" s="1"/>
  <c r="I52" i="84" s="1" a="1"/>
  <c r="I52" i="84" s="1"/>
  <c r="U14" i="83" l="1" a="1"/>
  <c r="U14" i="83" s="1"/>
  <c r="Y14" i="83" s="1" a="1"/>
  <c r="Y14" i="83" s="1"/>
  <c r="AC14" i="83" s="1" a="1"/>
  <c r="AC14" i="83" s="1"/>
  <c r="E22" i="83" s="1" a="1"/>
  <c r="E22" i="83" s="1"/>
  <c r="I22" i="83" s="1" a="1"/>
  <c r="I22" i="83" s="1"/>
  <c r="M22" i="83" s="1" a="1"/>
  <c r="M22" i="83" s="1"/>
  <c r="Q22" i="83" s="1" a="1"/>
  <c r="Q22" i="83" s="1"/>
  <c r="U22" i="83" s="1" a="1"/>
  <c r="U22" i="83" s="1"/>
  <c r="Y22" i="83" s="1" a="1"/>
  <c r="Y22" i="83" s="1"/>
  <c r="AC22" i="83" s="1" a="1"/>
  <c r="AC22" i="83" s="1"/>
  <c r="E30" i="83" s="1" a="1"/>
  <c r="E30" i="83" s="1"/>
  <c r="I30" i="83" s="1" a="1"/>
  <c r="I30" i="83" s="1"/>
  <c r="M30" i="83" s="1" a="1"/>
  <c r="M30" i="83" s="1"/>
  <c r="Q30" i="83" s="1" a="1"/>
  <c r="Q30" i="83" s="1"/>
  <c r="U30" i="83" s="1" a="1"/>
  <c r="U30" i="83" s="1"/>
  <c r="Y30" i="83" s="1" a="1"/>
  <c r="Y30" i="83" s="1"/>
  <c r="AC30" i="83" s="1" a="1"/>
  <c r="AC30" i="83" s="1"/>
  <c r="E38" i="83" s="1" a="1"/>
  <c r="E38" i="83" s="1"/>
  <c r="I38" i="83" s="1" a="1"/>
  <c r="I38" i="83" s="1"/>
  <c r="M38" i="83" s="1" a="1"/>
  <c r="M38" i="83" s="1"/>
  <c r="Q38" i="83" s="1" a="1"/>
  <c r="Q38" i="83" s="1"/>
  <c r="U38" i="83" s="1" a="1"/>
  <c r="U38" i="83" s="1"/>
  <c r="Y38" i="83" s="1" a="1"/>
  <c r="Y38" i="83" s="1"/>
  <c r="AC38" i="83" s="1" a="1"/>
  <c r="AC38" i="83" s="1"/>
  <c r="E46" i="83" s="1" a="1"/>
  <c r="E46" i="83" s="1"/>
  <c r="I46" i="83" s="1" a="1"/>
  <c r="I46" i="83" s="1"/>
  <c r="M46" i="83" s="1" a="1"/>
  <c r="M46" i="83" s="1"/>
  <c r="Q46" i="83" s="1" a="1"/>
  <c r="Q46" i="83" s="1"/>
  <c r="U46" i="83" s="1" a="1"/>
  <c r="U46" i="83" s="1"/>
  <c r="Y46" i="83" s="1" a="1"/>
  <c r="Y46" i="83" s="1"/>
  <c r="M52" i="84" a="1"/>
  <c r="M52" i="84" s="1"/>
  <c r="AC46" i="83" l="1" a="1"/>
  <c r="AC46" i="83" s="1"/>
  <c r="E54" i="83" s="1" a="1"/>
  <c r="E54" i="83" s="1"/>
  <c r="I54" i="83" s="1" a="1"/>
  <c r="I54" i="83" s="1"/>
  <c r="M54" i="83" s="1" a="1"/>
  <c r="M54" i="83" s="1"/>
  <c r="Q52" i="84" a="1"/>
  <c r="Q52" i="84" s="1"/>
  <c r="U52" i="84" s="1" a="1"/>
  <c r="U52" i="84" s="1"/>
  <c r="Y52" i="84" s="1" a="1"/>
  <c r="Y52" i="84" s="1"/>
  <c r="AC52" i="84" s="1" a="1"/>
  <c r="AC52" i="84" s="1"/>
  <c r="E55" i="84"/>
  <c r="H55" i="84" s="1"/>
  <c r="Q54" i="83" l="1" a="1"/>
  <c r="Q54" i="83" s="1"/>
  <c r="U54" i="83" s="1" a="1"/>
  <c r="U54" i="83" s="1"/>
  <c r="Y54" i="83" s="1" a="1"/>
  <c r="Y54" i="83" s="1"/>
  <c r="AC54" i="83" s="1" a="1"/>
  <c r="AC54" i="83" s="1"/>
  <c r="E57" i="83"/>
  <c r="H57" i="83" s="1"/>
  <c r="E4" i="84"/>
  <c r="E14" i="84" s="1" a="1"/>
  <c r="E14" i="84" s="1"/>
  <c r="I14" i="84" s="1" a="1"/>
  <c r="I14" i="84" s="1"/>
  <c r="M14" i="84" s="1" a="1"/>
  <c r="M14" i="84" s="1"/>
  <c r="Q14" i="84" s="1" a="1"/>
  <c r="Q14" i="84" s="1"/>
  <c r="U14" i="84" s="1" a="1"/>
  <c r="U14" i="84" s="1"/>
  <c r="Y14" i="84" s="1" a="1"/>
  <c r="Y14" i="84" s="1"/>
  <c r="AC14" i="84" l="1" a="1"/>
  <c r="AC14" i="84" s="1"/>
  <c r="E22" i="84" s="1" a="1"/>
  <c r="E22" i="84" s="1"/>
  <c r="I22" i="84" s="1" a="1"/>
  <c r="I22" i="84" s="1"/>
  <c r="M22" i="84" s="1" a="1"/>
  <c r="M22" i="84" s="1"/>
  <c r="Q22" i="84" s="1" a="1"/>
  <c r="Q22" i="84" s="1"/>
  <c r="U22" i="84" s="1" a="1"/>
  <c r="U22" i="84" s="1"/>
  <c r="Y22" i="84" s="1" a="1"/>
  <c r="Y22" i="84" s="1"/>
  <c r="AC22" i="84" s="1" a="1"/>
  <c r="AC22" i="84" s="1"/>
  <c r="E30" i="84" s="1" a="1"/>
  <c r="E30" i="84" s="1"/>
  <c r="I30" i="84" s="1" a="1"/>
  <c r="I30" i="84" s="1"/>
  <c r="M30" i="84" s="1" a="1"/>
  <c r="M30" i="84" s="1"/>
  <c r="Q30" i="84" s="1" a="1"/>
  <c r="Q30" i="84" s="1"/>
  <c r="U30" i="84" s="1" a="1"/>
  <c r="U30" i="84" s="1"/>
  <c r="Y30" i="84" s="1" a="1"/>
  <c r="Y30" i="84" s="1"/>
  <c r="AC30" i="84" s="1" a="1"/>
  <c r="AC30" i="84" s="1"/>
  <c r="E38" i="84" s="1" a="1"/>
  <c r="E38" i="84" s="1"/>
  <c r="I38" i="84" s="1" a="1"/>
  <c r="I38" i="84" s="1"/>
  <c r="M38" i="84" s="1" a="1"/>
  <c r="M38" i="84" s="1"/>
  <c r="Q38" i="84" s="1" a="1"/>
  <c r="Q38" i="84" s="1"/>
  <c r="U38" i="84" s="1" a="1"/>
  <c r="U38" i="84" s="1"/>
  <c r="Y38" i="84" s="1" a="1"/>
  <c r="Y38" i="84" s="1"/>
  <c r="AC38" i="84" s="1" a="1"/>
  <c r="AC38" i="84" s="1"/>
  <c r="E46" i="84" s="1" a="1"/>
  <c r="E46" i="84" s="1"/>
  <c r="I46" i="84" s="1" a="1"/>
  <c r="I46" i="84" s="1"/>
  <c r="M46" i="84" s="1" a="1"/>
  <c r="M46" i="84" s="1"/>
  <c r="AC46" i="84" s="1" a="1"/>
  <c r="AC46" i="84" s="1"/>
  <c r="E54" i="84" s="1" a="1"/>
  <c r="E54" i="84" s="1"/>
  <c r="I54" i="84" s="1" a="1"/>
  <c r="I54" i="84" s="1"/>
  <c r="M54" i="84" l="1" a="1"/>
  <c r="M54" i="84" s="1"/>
  <c r="E57" i="84" l="1"/>
  <c r="H57" i="84" s="1"/>
  <c r="Q54" i="84" a="1"/>
  <c r="Q54" i="84" s="1"/>
  <c r="U54" i="84" s="1" a="1"/>
  <c r="U54" i="84" s="1"/>
  <c r="Y54" i="84" s="1" a="1"/>
  <c r="Y54" i="84" s="1"/>
  <c r="AC54" i="84" s="1" a="1"/>
  <c r="AC54" i="84" s="1"/>
</calcChain>
</file>

<file path=xl/comments1.xml><?xml version="1.0" encoding="utf-8"?>
<comments xmlns="http://schemas.openxmlformats.org/spreadsheetml/2006/main">
  <authors>
    <author>Admin</author>
    <author>Christopher Erwin</author>
  </authors>
  <commentList>
    <comment ref="C3" authorId="0">
      <text>
        <r>
          <rPr>
            <b/>
            <sz val="8"/>
            <color indexed="81"/>
            <rFont val="Tahoma"/>
            <family val="2"/>
          </rPr>
          <t>Enter your Annual Pre Tax Salary;
To calculate:  hourly rate x average hours per week x 52 weeks
Sample Calculation: $20.00/hr x 40hr/week x 52 weeks = $41,600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5" authorId="0">
      <text>
        <r>
          <rPr>
            <b/>
            <sz val="8"/>
            <color indexed="81"/>
            <rFont val="Tahoma"/>
            <family val="2"/>
          </rPr>
          <t>Effective Tax Witholding;
To Calculate using the data from your pay stub:  
(Gross Pay - ( Federal Income Tax + Social Security Tax + Medicare Tax + State Income Tax ) ) / Gross Pay
Example Calculation:
( 800 - ( 52 + 37 + 31 + 40) ) / 800 = 0.8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6" authorId="0">
      <text>
        <r>
          <rPr>
            <b/>
            <sz val="8"/>
            <color indexed="81"/>
            <rFont val="Tahoma"/>
            <family val="2"/>
          </rPr>
          <t>Percentage Set Aside for 401k Account.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7" authorId="0">
      <text>
        <r>
          <rPr>
            <b/>
            <sz val="8"/>
            <color indexed="81"/>
            <rFont val="Tahoma"/>
            <family val="2"/>
          </rPr>
          <t>Pre Tax Deductions are denoted in the "Other" Deductions Category on your Earnings Statement.  They can include; but are not limited to:
Dental Pretax, Medical Pretax, and anything else designated as Pretax.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b/>
            <sz val="8"/>
            <color indexed="81"/>
            <rFont val="Tahoma"/>
            <family val="2"/>
          </rPr>
          <t>Please exclude Parking Witholding, Transit Withholding, becasue you can recover these expenses and should be included in your Total Income.</t>
        </r>
      </text>
    </comment>
    <comment ref="D8" authorId="0">
      <text>
        <r>
          <rPr>
            <b/>
            <sz val="8"/>
            <color indexed="81"/>
            <rFont val="Tahoma"/>
            <family val="2"/>
          </rPr>
          <t>Parking Witholding, Transit Withholding, becasue you can recover these expenses and should be included in your Total Income.</t>
        </r>
      </text>
    </comment>
    <comment ref="C11" authorId="0">
      <text>
        <r>
          <rPr>
            <b/>
            <sz val="8"/>
            <color indexed="81"/>
            <rFont val="Tahoma"/>
            <family val="2"/>
          </rPr>
          <t>Enter your Annual Pre Tax Salary;
To calculate:  hourly rate x average hours per week x 52 weeks
Sample Calculation: $20.00/hr x 40hr/week x 52 weeks = $41,600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13" authorId="0">
      <text>
        <r>
          <rPr>
            <b/>
            <sz val="8"/>
            <color indexed="81"/>
            <rFont val="Tahoma"/>
            <family val="2"/>
          </rPr>
          <t>Effective Tax Witholding;
To Calculate using the data from your pay stub:  
(Gross Pay - ( Federal Income Tax + Social Security Tax + Medicare Tax + State Income Tax ) ) / Gross Pay
Example Calculation:
( 800 - ( 52 + 37 + 31 + 40) ) / 800 = 0.8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14" authorId="0">
      <text>
        <r>
          <rPr>
            <b/>
            <sz val="8"/>
            <color indexed="81"/>
            <rFont val="Tahoma"/>
            <family val="2"/>
          </rPr>
          <t>Percentage Set Aside for 401k Account.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15" authorId="0">
      <text>
        <r>
          <rPr>
            <b/>
            <sz val="8"/>
            <color indexed="81"/>
            <rFont val="Tahoma"/>
            <family val="2"/>
          </rPr>
          <t>Pre Tax Deductions are denoted in the "Other" Deductions Category on your Earnings Statement.  They can include; but are not limited to:
Dental Pretax, Medical Pretax, and anything else designated as Pretax.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b/>
            <sz val="8"/>
            <color indexed="81"/>
            <rFont val="Tahoma"/>
            <family val="2"/>
          </rPr>
          <t>Please exclude Parking Witholding, Transit Withholding, becasue you can recover these expenses and should be included in your Total Income.</t>
        </r>
      </text>
    </comment>
    <comment ref="D16" authorId="0">
      <text>
        <r>
          <rPr>
            <b/>
            <sz val="8"/>
            <color indexed="81"/>
            <rFont val="Tahoma"/>
            <family val="2"/>
          </rPr>
          <t>Parking Witholding, Transit Withholding, becasue you can recover these expenses and should be included in your Total Income.</t>
        </r>
      </text>
    </comment>
    <comment ref="D24" authorId="0">
      <text>
        <r>
          <rPr>
            <b/>
            <sz val="8"/>
            <color indexed="81"/>
            <rFont val="Tahoma"/>
            <family val="2"/>
          </rPr>
          <t>Money deducted for health expenses or to FSA;  Money that is not guaranteed to be recoverable.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25" authorId="0">
      <text>
        <r>
          <rPr>
            <b/>
            <sz val="8"/>
            <color indexed="81"/>
            <rFont val="Tahoma"/>
            <family val="2"/>
          </rPr>
          <t>Money deducted for health expenses or to FSA;  Money that is not guaranteed to be recoverable.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37" authorId="0">
      <text>
        <r>
          <rPr>
            <b/>
            <sz val="8"/>
            <color indexed="81"/>
            <rFont val="Tahoma"/>
            <family val="2"/>
          </rPr>
          <t>Money to be set aside directly into savings.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38" authorId="0">
      <text>
        <r>
          <rPr>
            <b/>
            <sz val="8"/>
            <color indexed="81"/>
            <rFont val="Tahoma"/>
            <family val="2"/>
          </rPr>
          <t>Money to be set aside directly into savings.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96" authorId="1">
      <text>
        <r>
          <rPr>
            <b/>
            <sz val="8"/>
            <color indexed="81"/>
            <rFont val="Tahoma"/>
            <family val="2"/>
          </rPr>
          <t xml:space="preserve">Expenses for random or emergency repairs 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99" authorId="1">
      <text>
        <r>
          <rPr>
            <b/>
            <sz val="8"/>
            <color indexed="81"/>
            <rFont val="Tahoma"/>
            <family val="2"/>
          </rPr>
          <t>Total of all expenses</t>
        </r>
      </text>
    </comment>
  </commentList>
</comments>
</file>

<file path=xl/sharedStrings.xml><?xml version="1.0" encoding="utf-8"?>
<sst xmlns="http://schemas.openxmlformats.org/spreadsheetml/2006/main" count="2234" uniqueCount="106">
  <si>
    <t>Annual</t>
  </si>
  <si>
    <t>Monthly</t>
  </si>
  <si>
    <t>Pre Tax:</t>
  </si>
  <si>
    <t>Weekly</t>
  </si>
  <si>
    <t>Total</t>
  </si>
  <si>
    <t>Gasoline</t>
  </si>
  <si>
    <t>Groceries</t>
  </si>
  <si>
    <t>Auto Maint.</t>
  </si>
  <si>
    <t>HairCare</t>
  </si>
  <si>
    <t>Clothing</t>
  </si>
  <si>
    <t>Auto Loan</t>
  </si>
  <si>
    <t>IRA</t>
  </si>
  <si>
    <t>401K %</t>
  </si>
  <si>
    <t>Monthly Expenses</t>
  </si>
  <si>
    <t>Annual Expenses</t>
  </si>
  <si>
    <t>Home/Renters Insurance</t>
  </si>
  <si>
    <t>Add't Exp. (Furnishing)</t>
  </si>
  <si>
    <t>Tax/Deduction Rate:</t>
  </si>
  <si>
    <t>Total Income W/401K</t>
  </si>
  <si>
    <t>Per Paycheck</t>
  </si>
  <si>
    <t>Total Savings:</t>
  </si>
  <si>
    <t>NET Checking W/ 401K:</t>
  </si>
  <si>
    <t>401K Savings:</t>
  </si>
  <si>
    <t>Additional Savings:</t>
  </si>
  <si>
    <t>Income</t>
  </si>
  <si>
    <t>ROTH IRA</t>
  </si>
  <si>
    <t>NET Income w/401K</t>
  </si>
  <si>
    <t>Deduction</t>
  </si>
  <si>
    <t>% Net Income</t>
  </si>
  <si>
    <t>% Spending</t>
  </si>
  <si>
    <t>Car Insurance</t>
  </si>
  <si>
    <t>Realestate Taxes</t>
  </si>
  <si>
    <t>2nd Mortgage</t>
  </si>
  <si>
    <t>Medical</t>
  </si>
  <si>
    <t>Home Improvement</t>
  </si>
  <si>
    <t>Total:</t>
  </si>
  <si>
    <t>Bi Weekly</t>
  </si>
  <si>
    <t>Bi Monthly</t>
  </si>
  <si>
    <t>DayCare/School</t>
  </si>
  <si>
    <t>Saturday</t>
  </si>
  <si>
    <t>Sunday</t>
  </si>
  <si>
    <t>Monday</t>
  </si>
  <si>
    <t>Tuesday</t>
  </si>
  <si>
    <t>Wednesday</t>
  </si>
  <si>
    <t>Thursday</t>
  </si>
  <si>
    <t>Friday</t>
  </si>
  <si>
    <t>Charge Codes</t>
  </si>
  <si>
    <t>B</t>
  </si>
  <si>
    <t>Credit</t>
  </si>
  <si>
    <t>Desc.</t>
  </si>
  <si>
    <t>Amt.</t>
  </si>
  <si>
    <t>Checking</t>
  </si>
  <si>
    <t>Checking Balance:</t>
  </si>
  <si>
    <t>Credit Balance:</t>
  </si>
  <si>
    <t>Summary</t>
  </si>
  <si>
    <t>Other Expenses</t>
  </si>
  <si>
    <t>Work Exp</t>
  </si>
  <si>
    <t>Recreation</t>
  </si>
  <si>
    <t>Income/Reimbursements</t>
  </si>
  <si>
    <t>A</t>
  </si>
  <si>
    <t>Savings</t>
  </si>
  <si>
    <t>Account Code</t>
  </si>
  <si>
    <t>Savings Balance:</t>
  </si>
  <si>
    <t>Checking to Credit</t>
  </si>
  <si>
    <t>Checking to Savings</t>
  </si>
  <si>
    <t>PreTax Parking/Transit:</t>
  </si>
  <si>
    <t>PreTax Deductions:</t>
  </si>
  <si>
    <t>User 1</t>
  </si>
  <si>
    <t>User 2</t>
  </si>
  <si>
    <t>Paycheck Frequency:</t>
  </si>
  <si>
    <t>Direct Depoit to Savings Account:</t>
  </si>
  <si>
    <t>Post Tax Paycheck Deductions:</t>
  </si>
  <si>
    <t>401K/403b Savings Plan:</t>
  </si>
  <si>
    <t>Values for Automatic IRA Contributions:</t>
  </si>
  <si>
    <t>Net Paycheck Deposited to Checking:</t>
  </si>
  <si>
    <t>INCOME</t>
  </si>
  <si>
    <t>EXPENSES</t>
  </si>
  <si>
    <t>Weekly Expenses</t>
  </si>
  <si>
    <t>&lt;&lt;See Grouping to the Left to Unhide Post Tax Deductions Section</t>
  </si>
  <si>
    <t>Spending Summary</t>
  </si>
  <si>
    <t>Rent / 1st Mortgage</t>
  </si>
  <si>
    <t>HOA Assesments</t>
  </si>
  <si>
    <t>Student Loans</t>
  </si>
  <si>
    <t>Water Bill</t>
  </si>
  <si>
    <t>Natural Gas Bill</t>
  </si>
  <si>
    <t>Electric Bill</t>
  </si>
  <si>
    <t>Garbage Service</t>
  </si>
  <si>
    <t>Parking Expenses</t>
  </si>
  <si>
    <t>Transit Monthly</t>
  </si>
  <si>
    <t>Land Line Phone Bill</t>
  </si>
  <si>
    <t>Cell Phone Service</t>
  </si>
  <si>
    <t>Cable Bill</t>
  </si>
  <si>
    <t>May</t>
  </si>
  <si>
    <t>June</t>
  </si>
  <si>
    <t>July</t>
  </si>
  <si>
    <t>Jan</t>
  </si>
  <si>
    <t>Feb</t>
  </si>
  <si>
    <t>Mar</t>
  </si>
  <si>
    <t>Apr</t>
  </si>
  <si>
    <t>Aug</t>
  </si>
  <si>
    <t>Sept</t>
  </si>
  <si>
    <t>Oct</t>
  </si>
  <si>
    <t>Nov</t>
  </si>
  <si>
    <t>Dec</t>
  </si>
  <si>
    <t>Average</t>
  </si>
  <si>
    <t>NET SUMMARY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</si>
</sst>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(&quot;$&quot;* #,##0.00_);_(&quot;$&quot;* \(#,##0.00\);_(&quot;$&quot;* &quot;-&quot;??_);_(@_)"/>
    <numFmt numFmtId="164" formatCode="&quot;$&quot;#,##0.00"/>
    <numFmt numFmtId="165" formatCode="&quot;$&quot;#,##0.00;[Red]&quot;$&quot;#,##0.00"/>
    <numFmt numFmtId="166" formatCode="#,##0.0000"/>
  </numFmts>
  <fonts count="12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14"/>
      <name val="Arial"/>
      <family val="2"/>
    </font>
    <font>
      <b/>
      <sz val="10"/>
      <color theme="0"/>
      <name val="Arial"/>
      <family val="2"/>
    </font>
    <font>
      <b/>
      <sz val="16"/>
      <name val="Arial"/>
      <family val="2"/>
    </font>
    <font>
      <sz val="10"/>
      <color rgb="FFFF0000"/>
      <name val="Arial"/>
      <family val="2"/>
    </font>
    <font>
      <sz val="8"/>
      <name val="Arial"/>
      <family val="2"/>
    </font>
    <font>
      <sz val="10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94">
    <xf numFmtId="0" fontId="0" fillId="0" borderId="0" xfId="0"/>
    <xf numFmtId="0" fontId="2" fillId="0" borderId="0" xfId="0" applyFont="1"/>
    <xf numFmtId="164" fontId="0" fillId="0" borderId="0" xfId="0" applyNumberFormat="1"/>
    <xf numFmtId="166" fontId="0" fillId="0" borderId="0" xfId="0" applyNumberFormat="1"/>
    <xf numFmtId="0" fontId="0" fillId="0" borderId="1" xfId="0" applyBorder="1"/>
    <xf numFmtId="0" fontId="0" fillId="0" borderId="0" xfId="0" applyFill="1" applyBorder="1"/>
    <xf numFmtId="0" fontId="0" fillId="0" borderId="2" xfId="0" applyBorder="1"/>
    <xf numFmtId="0" fontId="0" fillId="0" borderId="3" xfId="0" applyBorder="1"/>
    <xf numFmtId="164" fontId="0" fillId="3" borderId="0" xfId="0" applyNumberFormat="1" applyFill="1" applyBorder="1"/>
    <xf numFmtId="164" fontId="0" fillId="0" borderId="0" xfId="0" applyNumberFormat="1" applyFill="1" applyBorder="1"/>
    <xf numFmtId="164" fontId="0" fillId="3" borderId="3" xfId="0" applyNumberFormat="1" applyFill="1" applyBorder="1"/>
    <xf numFmtId="0" fontId="0" fillId="0" borderId="4" xfId="0" applyBorder="1"/>
    <xf numFmtId="0" fontId="0" fillId="0" borderId="5" xfId="0" applyBorder="1"/>
    <xf numFmtId="164" fontId="0" fillId="2" borderId="0" xfId="0" applyNumberFormat="1" applyFill="1" applyBorder="1"/>
    <xf numFmtId="164" fontId="0" fillId="0" borderId="0" xfId="0" applyNumberFormat="1" applyBorder="1"/>
    <xf numFmtId="0" fontId="0" fillId="0" borderId="0" xfId="0" applyAlignment="1">
      <alignment horizontal="center"/>
    </xf>
    <xf numFmtId="0" fontId="2" fillId="0" borderId="1" xfId="0" applyFont="1" applyBorder="1"/>
    <xf numFmtId="164" fontId="2" fillId="0" borderId="0" xfId="0" applyNumberFormat="1" applyFont="1" applyBorder="1"/>
    <xf numFmtId="164" fontId="2" fillId="0" borderId="3" xfId="0" applyNumberFormat="1" applyFont="1" applyBorder="1"/>
    <xf numFmtId="164" fontId="3" fillId="0" borderId="0" xfId="0" applyNumberFormat="1" applyFont="1" applyFill="1" applyBorder="1"/>
    <xf numFmtId="164" fontId="2" fillId="0" borderId="0" xfId="0" applyNumberFormat="1" applyFont="1" applyFill="1" applyBorder="1"/>
    <xf numFmtId="164" fontId="0" fillId="0" borderId="3" xfId="0" applyNumberFormat="1" applyBorder="1"/>
    <xf numFmtId="0" fontId="2" fillId="0" borderId="0" xfId="0" applyFont="1" applyFill="1" applyBorder="1"/>
    <xf numFmtId="0" fontId="2" fillId="0" borderId="2" xfId="0" applyFont="1" applyBorder="1"/>
    <xf numFmtId="164" fontId="0" fillId="0" borderId="6" xfId="0" applyNumberFormat="1" applyBorder="1"/>
    <xf numFmtId="164" fontId="0" fillId="0" borderId="5" xfId="0" applyNumberFormat="1" applyBorder="1"/>
    <xf numFmtId="164" fontId="0" fillId="0" borderId="7" xfId="0" applyNumberFormat="1" applyBorder="1"/>
    <xf numFmtId="164" fontId="0" fillId="2" borderId="3" xfId="0" applyNumberFormat="1" applyFill="1" applyBorder="1"/>
    <xf numFmtId="165" fontId="0" fillId="0" borderId="0" xfId="0" applyNumberFormat="1" applyFill="1" applyBorder="1"/>
    <xf numFmtId="165" fontId="0" fillId="0" borderId="3" xfId="0" applyNumberFormat="1" applyFill="1" applyBorder="1"/>
    <xf numFmtId="165" fontId="0" fillId="0" borderId="6" xfId="0" applyNumberFormat="1" applyFill="1" applyBorder="1"/>
    <xf numFmtId="0" fontId="2" fillId="0" borderId="0" xfId="0" applyFont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2" fillId="0" borderId="0" xfId="0" applyFont="1" applyBorder="1"/>
    <xf numFmtId="0" fontId="0" fillId="0" borderId="0" xfId="0" applyBorder="1" applyAlignment="1">
      <alignment horizontal="right"/>
    </xf>
    <xf numFmtId="0" fontId="2" fillId="0" borderId="4" xfId="0" applyFont="1" applyBorder="1"/>
    <xf numFmtId="164" fontId="0" fillId="0" borderId="0" xfId="0" applyNumberFormat="1" applyBorder="1" applyAlignment="1">
      <alignment horizontal="center"/>
    </xf>
    <xf numFmtId="164" fontId="0" fillId="0" borderId="0" xfId="0" applyNumberFormat="1" applyFill="1" applyBorder="1" applyAlignment="1">
      <alignment horizontal="center"/>
    </xf>
    <xf numFmtId="164" fontId="0" fillId="0" borderId="6" xfId="0" applyNumberFormat="1" applyBorder="1" applyAlignment="1">
      <alignment horizontal="center"/>
    </xf>
    <xf numFmtId="164" fontId="0" fillId="0" borderId="6" xfId="0" applyNumberFormat="1" applyFill="1" applyBorder="1" applyAlignment="1">
      <alignment horizontal="center"/>
    </xf>
    <xf numFmtId="164" fontId="2" fillId="0" borderId="6" xfId="0" applyNumberFormat="1" applyFont="1" applyBorder="1"/>
    <xf numFmtId="164" fontId="2" fillId="0" borderId="5" xfId="0" applyNumberFormat="1" applyFont="1" applyBorder="1"/>
    <xf numFmtId="164" fontId="2" fillId="0" borderId="0" xfId="0" applyNumberFormat="1" applyFont="1" applyBorder="1" applyAlignment="1">
      <alignment horizontal="center"/>
    </xf>
    <xf numFmtId="164" fontId="2" fillId="0" borderId="7" xfId="0" applyNumberFormat="1" applyFont="1" applyBorder="1"/>
    <xf numFmtId="164" fontId="2" fillId="0" borderId="8" xfId="0" applyNumberFormat="1" applyFont="1" applyBorder="1"/>
    <xf numFmtId="164" fontId="3" fillId="0" borderId="0" xfId="0" applyNumberFormat="1" applyFont="1" applyBorder="1"/>
    <xf numFmtId="164" fontId="3" fillId="0" borderId="0" xfId="0" applyNumberFormat="1" applyFont="1" applyFill="1" applyBorder="1" applyAlignment="1">
      <alignment horizontal="center"/>
    </xf>
    <xf numFmtId="164" fontId="3" fillId="0" borderId="3" xfId="0" applyNumberFormat="1" applyFont="1" applyBorder="1"/>
    <xf numFmtId="164" fontId="3" fillId="0" borderId="6" xfId="0" applyNumberFormat="1" applyFont="1" applyBorder="1"/>
    <xf numFmtId="164" fontId="3" fillId="0" borderId="5" xfId="0" applyNumberFormat="1" applyFont="1" applyBorder="1"/>
    <xf numFmtId="0" fontId="2" fillId="3" borderId="2" xfId="0" applyFont="1" applyFill="1" applyBorder="1"/>
    <xf numFmtId="164" fontId="0" fillId="3" borderId="0" xfId="0" applyNumberFormat="1" applyFill="1" applyBorder="1" applyAlignment="1">
      <alignment horizontal="center"/>
    </xf>
    <xf numFmtId="164" fontId="3" fillId="3" borderId="0" xfId="0" applyNumberFormat="1" applyFont="1" applyFill="1" applyBorder="1" applyAlignment="1">
      <alignment horizontal="center"/>
    </xf>
    <xf numFmtId="164" fontId="2" fillId="3" borderId="3" xfId="0" applyNumberFormat="1" applyFont="1" applyFill="1" applyBorder="1"/>
    <xf numFmtId="164" fontId="2" fillId="3" borderId="0" xfId="0" applyNumberFormat="1" applyFont="1" applyFill="1" applyBorder="1"/>
    <xf numFmtId="0" fontId="2" fillId="0" borderId="2" xfId="0" applyFont="1" applyBorder="1" applyAlignment="1">
      <alignment horizontal="right"/>
    </xf>
    <xf numFmtId="164" fontId="3" fillId="0" borderId="3" xfId="0" applyNumberFormat="1" applyFont="1" applyFill="1" applyBorder="1"/>
    <xf numFmtId="164" fontId="0" fillId="0" borderId="7" xfId="0" applyNumberFormat="1" applyBorder="1" applyAlignment="1">
      <alignment horizontal="center"/>
    </xf>
    <xf numFmtId="164" fontId="3" fillId="0" borderId="7" xfId="0" applyNumberFormat="1" applyFont="1" applyFill="1" applyBorder="1" applyAlignment="1">
      <alignment horizontal="center"/>
    </xf>
    <xf numFmtId="164" fontId="3" fillId="0" borderId="7" xfId="0" applyNumberFormat="1" applyFont="1" applyBorder="1"/>
    <xf numFmtId="164" fontId="3" fillId="0" borderId="8" xfId="0" applyNumberFormat="1" applyFont="1" applyBorder="1"/>
    <xf numFmtId="10" fontId="0" fillId="0" borderId="0" xfId="0" applyNumberFormat="1" applyFill="1" applyBorder="1" applyAlignment="1">
      <alignment horizontal="center"/>
    </xf>
    <xf numFmtId="0" fontId="2" fillId="0" borderId="2" xfId="0" applyFont="1" applyFill="1" applyBorder="1"/>
    <xf numFmtId="164" fontId="2" fillId="0" borderId="3" xfId="0" applyNumberFormat="1" applyFont="1" applyFill="1" applyBorder="1"/>
    <xf numFmtId="164" fontId="0" fillId="0" borderId="7" xfId="0" applyNumberFormat="1" applyFill="1" applyBorder="1" applyAlignment="1">
      <alignment horizontal="center"/>
    </xf>
    <xf numFmtId="164" fontId="2" fillId="0" borderId="7" xfId="0" applyNumberFormat="1" applyFont="1" applyFill="1" applyBorder="1"/>
    <xf numFmtId="164" fontId="2" fillId="0" borderId="8" xfId="0" applyNumberFormat="1" applyFont="1" applyFill="1" applyBorder="1"/>
    <xf numFmtId="0" fontId="2" fillId="0" borderId="0" xfId="0" applyFont="1" applyBorder="1" applyAlignment="1">
      <alignment horizontal="right"/>
    </xf>
    <xf numFmtId="0" fontId="2" fillId="0" borderId="7" xfId="0" applyFont="1" applyBorder="1"/>
    <xf numFmtId="164" fontId="2" fillId="0" borderId="7" xfId="0" applyNumberFormat="1" applyFont="1" applyBorder="1" applyAlignment="1">
      <alignment horizontal="center"/>
    </xf>
    <xf numFmtId="164" fontId="0" fillId="0" borderId="0" xfId="0" applyNumberFormat="1" applyFill="1" applyBorder="1" applyAlignment="1">
      <alignment horizontal="right"/>
    </xf>
    <xf numFmtId="0" fontId="2" fillId="0" borderId="0" xfId="0" applyFont="1" applyAlignment="1">
      <alignment horizontal="center"/>
    </xf>
    <xf numFmtId="164" fontId="0" fillId="2" borderId="0" xfId="0" applyNumberFormat="1" applyFill="1" applyBorder="1" applyAlignment="1">
      <alignment horizontal="center"/>
    </xf>
    <xf numFmtId="10" fontId="0" fillId="0" borderId="0" xfId="0" applyNumberFormat="1" applyFill="1" applyAlignment="1">
      <alignment horizontal="center"/>
    </xf>
    <xf numFmtId="44" fontId="0" fillId="0" borderId="0" xfId="1" applyFont="1" applyFill="1" applyBorder="1" applyAlignment="1">
      <alignment horizontal="center"/>
    </xf>
    <xf numFmtId="164" fontId="0" fillId="0" borderId="0" xfId="0" applyNumberFormat="1" applyAlignment="1">
      <alignment horizontal="center"/>
    </xf>
    <xf numFmtId="164" fontId="2" fillId="0" borderId="0" xfId="0" applyNumberFormat="1" applyFont="1" applyAlignment="1">
      <alignment horizontal="center"/>
    </xf>
    <xf numFmtId="164" fontId="2" fillId="0" borderId="3" xfId="0" applyNumberFormat="1" applyFont="1" applyBorder="1" applyAlignment="1">
      <alignment horizontal="center"/>
    </xf>
    <xf numFmtId="164" fontId="2" fillId="0" borderId="3" xfId="0" applyNumberFormat="1" applyFont="1" applyBorder="1" applyAlignment="1">
      <alignment horizontal="right"/>
    </xf>
    <xf numFmtId="164" fontId="2" fillId="3" borderId="3" xfId="0" applyNumberFormat="1" applyFont="1" applyFill="1" applyBorder="1" applyAlignment="1">
      <alignment horizontal="right"/>
    </xf>
    <xf numFmtId="164" fontId="0" fillId="0" borderId="0" xfId="0" applyNumberFormat="1" applyAlignment="1">
      <alignment horizontal="right"/>
    </xf>
    <xf numFmtId="164" fontId="3" fillId="3" borderId="0" xfId="0" applyNumberFormat="1" applyFont="1" applyFill="1" applyBorder="1" applyAlignment="1">
      <alignment horizontal="right"/>
    </xf>
    <xf numFmtId="164" fontId="2" fillId="3" borderId="0" xfId="0" applyNumberFormat="1" applyFont="1" applyFill="1" applyBorder="1" applyAlignment="1">
      <alignment horizontal="right"/>
    </xf>
    <xf numFmtId="164" fontId="3" fillId="2" borderId="0" xfId="0" applyNumberFormat="1" applyFont="1" applyFill="1" applyBorder="1" applyAlignment="1">
      <alignment horizontal="right"/>
    </xf>
    <xf numFmtId="164" fontId="3" fillId="2" borderId="3" xfId="0" applyNumberFormat="1" applyFont="1" applyFill="1" applyBorder="1"/>
    <xf numFmtId="164" fontId="3" fillId="0" borderId="3" xfId="0" applyNumberFormat="1" applyFont="1" applyFill="1" applyBorder="1" applyAlignment="1">
      <alignment horizontal="center"/>
    </xf>
    <xf numFmtId="164" fontId="0" fillId="0" borderId="7" xfId="0" applyNumberFormat="1" applyFill="1" applyBorder="1"/>
    <xf numFmtId="0" fontId="0" fillId="0" borderId="0" xfId="0" applyBorder="1"/>
    <xf numFmtId="0" fontId="0" fillId="0" borderId="8" xfId="0" applyBorder="1"/>
    <xf numFmtId="0" fontId="3" fillId="0" borderId="0" xfId="0" applyFont="1"/>
    <xf numFmtId="0" fontId="3" fillId="0" borderId="0" xfId="0" applyFont="1" applyAlignment="1">
      <alignment horizontal="right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164" fontId="0" fillId="0" borderId="0" xfId="0" applyNumberFormat="1" applyFont="1" applyFill="1" applyBorder="1"/>
    <xf numFmtId="0" fontId="3" fillId="0" borderId="7" xfId="0" applyFont="1" applyBorder="1" applyAlignment="1">
      <alignment horizontal="right"/>
    </xf>
    <xf numFmtId="0" fontId="3" fillId="0" borderId="6" xfId="0" applyFont="1" applyBorder="1" applyAlignment="1">
      <alignment horizontal="right"/>
    </xf>
    <xf numFmtId="164" fontId="3" fillId="0" borderId="8" xfId="0" applyNumberFormat="1" applyFont="1" applyFill="1" applyBorder="1"/>
    <xf numFmtId="0" fontId="3" fillId="0" borderId="1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3" fillId="0" borderId="7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0" fontId="3" fillId="0" borderId="7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0" fillId="0" borderId="7" xfId="0" applyBorder="1"/>
    <xf numFmtId="0" fontId="0" fillId="0" borderId="6" xfId="0" applyBorder="1"/>
    <xf numFmtId="0" fontId="3" fillId="0" borderId="7" xfId="0" applyFont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3" fillId="0" borderId="0" xfId="0" applyFont="1" applyBorder="1" applyAlignment="1">
      <alignment horizontal="right"/>
    </xf>
    <xf numFmtId="0" fontId="1" fillId="0" borderId="0" xfId="0" applyFont="1" applyFill="1" applyBorder="1" applyAlignment="1">
      <alignment horizontal="left"/>
    </xf>
    <xf numFmtId="166" fontId="0" fillId="2" borderId="0" xfId="0" applyNumberFormat="1" applyFill="1" applyBorder="1" applyAlignment="1">
      <alignment horizontal="center"/>
    </xf>
    <xf numFmtId="164" fontId="0" fillId="0" borderId="0" xfId="0" applyNumberFormat="1" applyFill="1" applyAlignment="1">
      <alignment horizontal="center"/>
    </xf>
    <xf numFmtId="0" fontId="0" fillId="0" borderId="0" xfId="0" applyFill="1" applyAlignment="1">
      <alignment horizontal="center"/>
    </xf>
    <xf numFmtId="164" fontId="0" fillId="4" borderId="0" xfId="0" applyNumberFormat="1" applyFill="1" applyBorder="1"/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1" fillId="0" borderId="0" xfId="0" applyFont="1"/>
    <xf numFmtId="4" fontId="3" fillId="0" borderId="0" xfId="0" applyNumberFormat="1" applyFont="1"/>
    <xf numFmtId="164" fontId="3" fillId="0" borderId="0" xfId="0" applyNumberFormat="1" applyFont="1"/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3" fillId="5" borderId="7" xfId="0" applyFont="1" applyFill="1" applyBorder="1" applyAlignment="1">
      <alignment horizontal="center"/>
    </xf>
    <xf numFmtId="0" fontId="3" fillId="5" borderId="7" xfId="0" applyFont="1" applyFill="1" applyBorder="1" applyAlignment="1">
      <alignment horizontal="left"/>
    </xf>
    <xf numFmtId="164" fontId="3" fillId="5" borderId="8" xfId="0" applyNumberFormat="1" applyFont="1" applyFill="1" applyBorder="1"/>
    <xf numFmtId="0" fontId="3" fillId="5" borderId="2" xfId="0" applyFont="1" applyFill="1" applyBorder="1" applyAlignment="1">
      <alignment horizontal="center"/>
    </xf>
    <xf numFmtId="0" fontId="3" fillId="5" borderId="0" xfId="0" applyFont="1" applyFill="1" applyBorder="1" applyAlignment="1">
      <alignment horizontal="center"/>
    </xf>
    <xf numFmtId="0" fontId="3" fillId="5" borderId="0" xfId="0" applyFont="1" applyFill="1" applyBorder="1" applyAlignment="1">
      <alignment horizontal="left"/>
    </xf>
    <xf numFmtId="164" fontId="3" fillId="5" borderId="3" xfId="0" applyNumberFormat="1" applyFont="1" applyFill="1" applyBorder="1"/>
    <xf numFmtId="164" fontId="0" fillId="5" borderId="3" xfId="0" applyNumberFormat="1" applyFill="1" applyBorder="1"/>
    <xf numFmtId="0" fontId="3" fillId="5" borderId="6" xfId="0" applyFont="1" applyFill="1" applyBorder="1" applyAlignment="1">
      <alignment horizontal="left"/>
    </xf>
    <xf numFmtId="164" fontId="0" fillId="5" borderId="5" xfId="0" applyNumberFormat="1" applyFill="1" applyBorder="1"/>
    <xf numFmtId="0" fontId="2" fillId="0" borderId="0" xfId="0" applyFont="1" applyFill="1" applyBorder="1" applyAlignment="1">
      <alignment horizontal="center"/>
    </xf>
    <xf numFmtId="165" fontId="2" fillId="0" borderId="0" xfId="0" applyNumberFormat="1" applyFont="1" applyAlignment="1">
      <alignment horizontal="center"/>
    </xf>
    <xf numFmtId="0" fontId="2" fillId="4" borderId="2" xfId="0" applyFont="1" applyFill="1" applyBorder="1"/>
    <xf numFmtId="0" fontId="1" fillId="0" borderId="0" xfId="0" applyFont="1" applyBorder="1" applyAlignment="1">
      <alignment horizontal="right"/>
    </xf>
    <xf numFmtId="0" fontId="1" fillId="0" borderId="2" xfId="0" applyFont="1" applyBorder="1"/>
    <xf numFmtId="164" fontId="1" fillId="4" borderId="0" xfId="0" applyNumberFormat="1" applyFont="1" applyFill="1" applyBorder="1"/>
    <xf numFmtId="3" fontId="7" fillId="0" borderId="0" xfId="0" applyNumberFormat="1" applyFont="1" applyBorder="1"/>
    <xf numFmtId="164" fontId="3" fillId="0" borderId="6" xfId="0" applyNumberFormat="1" applyFont="1" applyFill="1" applyBorder="1" applyAlignment="1">
      <alignment horizontal="center"/>
    </xf>
    <xf numFmtId="0" fontId="9" fillId="0" borderId="2" xfId="0" applyFont="1" applyBorder="1"/>
    <xf numFmtId="164" fontId="1" fillId="0" borderId="0" xfId="0" applyNumberFormat="1" applyFont="1" applyBorder="1"/>
    <xf numFmtId="0" fontId="3" fillId="0" borderId="0" xfId="0" applyFont="1" applyFill="1" applyBorder="1" applyAlignment="1">
      <alignment horizontal="center" wrapText="1"/>
    </xf>
    <xf numFmtId="164" fontId="3" fillId="0" borderId="0" xfId="0" applyNumberFormat="1" applyFont="1" applyFill="1" applyBorder="1" applyAlignment="1">
      <alignment horizontal="center" wrapText="1"/>
    </xf>
    <xf numFmtId="164" fontId="1" fillId="0" borderId="0" xfId="0" applyNumberFormat="1" applyFont="1" applyFill="1" applyBorder="1"/>
    <xf numFmtId="0" fontId="1" fillId="0" borderId="7" xfId="0" applyFont="1" applyFill="1" applyBorder="1" applyAlignment="1">
      <alignment horizontal="left"/>
    </xf>
    <xf numFmtId="164" fontId="0" fillId="0" borderId="3" xfId="0" applyNumberFormat="1" applyFill="1" applyBorder="1"/>
    <xf numFmtId="0" fontId="3" fillId="0" borderId="6" xfId="0" applyFont="1" applyFill="1" applyBorder="1" applyAlignment="1">
      <alignment horizontal="left"/>
    </xf>
    <xf numFmtId="164" fontId="0" fillId="0" borderId="5" xfId="0" applyNumberFormat="1" applyFill="1" applyBorder="1"/>
    <xf numFmtId="164" fontId="10" fillId="0" borderId="0" xfId="0" applyNumberFormat="1" applyFont="1"/>
    <xf numFmtId="0" fontId="1" fillId="0" borderId="0" xfId="0" applyFont="1" applyFill="1"/>
    <xf numFmtId="0" fontId="0" fillId="4" borderId="8" xfId="0" applyFill="1" applyBorder="1"/>
    <xf numFmtId="0" fontId="0" fillId="4" borderId="3" xfId="0" applyFill="1" applyBorder="1"/>
    <xf numFmtId="0" fontId="0" fillId="4" borderId="5" xfId="0" applyFill="1" applyBorder="1"/>
    <xf numFmtId="0" fontId="2" fillId="0" borderId="9" xfId="0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/>
    </xf>
    <xf numFmtId="0" fontId="2" fillId="0" borderId="11" xfId="0" applyFont="1" applyFill="1" applyBorder="1" applyAlignment="1">
      <alignment horizontal="center"/>
    </xf>
    <xf numFmtId="0" fontId="1" fillId="5" borderId="7" xfId="0" applyFont="1" applyFill="1" applyBorder="1" applyAlignment="1">
      <alignment horizontal="left"/>
    </xf>
    <xf numFmtId="0" fontId="1" fillId="5" borderId="0" xfId="0" applyFont="1" applyFill="1" applyBorder="1" applyAlignment="1">
      <alignment horizontal="left"/>
    </xf>
    <xf numFmtId="0" fontId="11" fillId="0" borderId="0" xfId="0" applyFont="1"/>
    <xf numFmtId="0" fontId="1" fillId="0" borderId="2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164" fontId="1" fillId="0" borderId="3" xfId="0" applyNumberFormat="1" applyFont="1" applyFill="1" applyBorder="1"/>
    <xf numFmtId="0" fontId="8" fillId="0" borderId="1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/>
    </xf>
    <xf numFmtId="0" fontId="2" fillId="5" borderId="0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50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8">
    <tabColor rgb="FF00B050"/>
  </sheetPr>
  <dimension ref="A1:U112"/>
  <sheetViews>
    <sheetView tabSelected="1" workbookViewId="0">
      <selection activeCell="G14" sqref="G14"/>
    </sheetView>
  </sheetViews>
  <sheetFormatPr defaultRowHeight="12.75" outlineLevelRow="2" x14ac:dyDescent="0.2"/>
  <cols>
    <col min="1" max="1" width="2.85546875" customWidth="1"/>
    <col min="2" max="2" width="13.28515625" customWidth="1"/>
    <col min="3" max="3" width="13.28515625" style="2" customWidth="1"/>
    <col min="4" max="4" width="15.28515625" style="2" customWidth="1"/>
    <col min="5" max="5" width="13.28515625" style="2" customWidth="1"/>
    <col min="6" max="6" width="13.28515625" customWidth="1"/>
    <col min="7" max="8" width="8.7109375" style="15" customWidth="1"/>
    <col min="9" max="20" width="8" customWidth="1"/>
  </cols>
  <sheetData>
    <row r="1" spans="2:21" ht="20.25" x14ac:dyDescent="0.3">
      <c r="B1" s="169" t="s">
        <v>75</v>
      </c>
      <c r="C1" s="170"/>
      <c r="D1" s="170"/>
      <c r="E1" s="170"/>
      <c r="F1" s="171"/>
      <c r="G1" s="61"/>
      <c r="U1" s="165">
        <v>2021</v>
      </c>
    </row>
    <row r="2" spans="2:21" outlineLevel="1" x14ac:dyDescent="0.2">
      <c r="B2" s="23"/>
      <c r="C2" s="17" t="s">
        <v>2</v>
      </c>
      <c r="D2" s="17" t="s">
        <v>19</v>
      </c>
      <c r="E2" s="17" t="s">
        <v>1</v>
      </c>
      <c r="F2" s="18" t="s">
        <v>0</v>
      </c>
      <c r="G2" s="46"/>
    </row>
    <row r="3" spans="2:21" outlineLevel="1" x14ac:dyDescent="0.2">
      <c r="B3" s="140" t="s">
        <v>67</v>
      </c>
      <c r="C3" s="13">
        <v>41600</v>
      </c>
      <c r="D3" s="17"/>
      <c r="E3" s="17"/>
      <c r="F3" s="18"/>
      <c r="G3" s="46"/>
    </row>
    <row r="4" spans="2:21" outlineLevel="1" x14ac:dyDescent="0.2">
      <c r="B4" s="23"/>
      <c r="C4" s="141" t="s">
        <v>69</v>
      </c>
      <c r="D4" s="143" t="s">
        <v>36</v>
      </c>
      <c r="E4" s="144">
        <f>IF(D4="Bi Weekly",26,24)</f>
        <v>26</v>
      </c>
      <c r="F4" s="18"/>
      <c r="G4" s="46"/>
    </row>
    <row r="5" spans="2:21" outlineLevel="1" x14ac:dyDescent="0.2">
      <c r="B5" s="23"/>
      <c r="C5" s="34" t="s">
        <v>17</v>
      </c>
      <c r="D5" s="114">
        <v>0.8</v>
      </c>
      <c r="E5" s="17"/>
      <c r="F5" s="18"/>
      <c r="H5" s="75"/>
    </row>
    <row r="6" spans="2:21" outlineLevel="1" x14ac:dyDescent="0.2">
      <c r="B6" s="23"/>
      <c r="C6" s="31" t="s">
        <v>12</v>
      </c>
      <c r="D6" s="32">
        <v>10</v>
      </c>
      <c r="E6" s="14"/>
      <c r="F6" s="21"/>
      <c r="G6" s="138"/>
    </row>
    <row r="7" spans="2:21" outlineLevel="1" x14ac:dyDescent="0.2">
      <c r="B7" s="23"/>
      <c r="C7" s="67" t="s">
        <v>66</v>
      </c>
      <c r="D7" s="72">
        <v>10</v>
      </c>
      <c r="E7" s="14"/>
      <c r="F7" s="21"/>
    </row>
    <row r="8" spans="2:21" outlineLevel="1" x14ac:dyDescent="0.2">
      <c r="B8" s="23"/>
      <c r="C8" s="67" t="s">
        <v>65</v>
      </c>
      <c r="D8" s="72">
        <v>10</v>
      </c>
      <c r="E8" s="14"/>
      <c r="F8" s="21"/>
    </row>
    <row r="9" spans="2:21" outlineLevel="1" x14ac:dyDescent="0.2">
      <c r="B9" s="55" t="s">
        <v>24</v>
      </c>
      <c r="C9" s="14">
        <f>C3-(C3*D6/100)</f>
        <v>37440</v>
      </c>
      <c r="D9" s="9">
        <f>F9/E4</f>
        <v>1146</v>
      </c>
      <c r="E9" s="14">
        <f>F9/12</f>
        <v>2483</v>
      </c>
      <c r="F9" s="21">
        <f>(C9-D7*E4-D8*E4)*D5+D8*E4</f>
        <v>29796</v>
      </c>
      <c r="G9" s="138"/>
    </row>
    <row r="10" spans="2:21" outlineLevel="1" x14ac:dyDescent="0.2">
      <c r="B10" s="55"/>
      <c r="E10" s="14"/>
      <c r="F10" s="21"/>
      <c r="G10" s="138"/>
    </row>
    <row r="11" spans="2:21" outlineLevel="1" x14ac:dyDescent="0.2">
      <c r="B11" s="140" t="s">
        <v>68</v>
      </c>
      <c r="C11" s="13">
        <v>20000</v>
      </c>
      <c r="D11" s="17"/>
      <c r="E11" s="14"/>
      <c r="F11" s="21"/>
      <c r="G11" s="138"/>
    </row>
    <row r="12" spans="2:21" outlineLevel="1" x14ac:dyDescent="0.2">
      <c r="B12" s="142"/>
      <c r="C12" s="141" t="s">
        <v>69</v>
      </c>
      <c r="D12" s="143" t="s">
        <v>37</v>
      </c>
      <c r="E12" s="144">
        <f>IF(D12="Bi Weekly",26,24)</f>
        <v>24</v>
      </c>
      <c r="F12" s="21"/>
      <c r="G12" s="138"/>
    </row>
    <row r="13" spans="2:21" outlineLevel="1" x14ac:dyDescent="0.2">
      <c r="B13" s="23"/>
      <c r="C13" s="34" t="s">
        <v>17</v>
      </c>
      <c r="D13" s="114">
        <v>0.8</v>
      </c>
      <c r="E13" s="17"/>
      <c r="F13" s="18"/>
      <c r="G13" s="138"/>
    </row>
    <row r="14" spans="2:21" outlineLevel="1" x14ac:dyDescent="0.2">
      <c r="B14" s="23"/>
      <c r="C14" s="31" t="s">
        <v>12</v>
      </c>
      <c r="D14" s="32">
        <v>5</v>
      </c>
      <c r="E14" s="14"/>
      <c r="F14" s="21"/>
      <c r="G14" s="138"/>
    </row>
    <row r="15" spans="2:21" outlineLevel="1" x14ac:dyDescent="0.2">
      <c r="B15" s="23"/>
      <c r="C15" s="67" t="s">
        <v>66</v>
      </c>
      <c r="D15" s="72">
        <v>5</v>
      </c>
      <c r="E15" s="14"/>
      <c r="F15" s="21"/>
      <c r="G15" s="138"/>
    </row>
    <row r="16" spans="2:21" outlineLevel="1" x14ac:dyDescent="0.2">
      <c r="B16" s="23"/>
      <c r="C16" s="67" t="s">
        <v>65</v>
      </c>
      <c r="D16" s="72">
        <v>5</v>
      </c>
      <c r="E16" s="14"/>
      <c r="F16" s="21"/>
      <c r="G16" s="138"/>
    </row>
    <row r="17" spans="2:8" outlineLevel="1" x14ac:dyDescent="0.2">
      <c r="B17" s="55" t="s">
        <v>24</v>
      </c>
      <c r="C17" s="14">
        <f>C11-(C11*D14/100)</f>
        <v>19000</v>
      </c>
      <c r="D17" s="9">
        <f>F17/E12</f>
        <v>630.33333333333337</v>
      </c>
      <c r="E17" s="14">
        <f>F17/12</f>
        <v>1260.6666666666667</v>
      </c>
      <c r="F17" s="21">
        <f>(C17-D15*E12-D16*E12)*D13+D16*E12</f>
        <v>15128</v>
      </c>
      <c r="G17" s="138"/>
    </row>
    <row r="18" spans="2:8" outlineLevel="1" x14ac:dyDescent="0.2">
      <c r="B18" s="23"/>
      <c r="C18" s="14"/>
      <c r="D18" s="9"/>
      <c r="E18" s="14"/>
      <c r="F18" s="21"/>
      <c r="G18" s="138"/>
    </row>
    <row r="19" spans="2:8" outlineLevel="1" x14ac:dyDescent="0.2">
      <c r="B19" s="50" t="s">
        <v>18</v>
      </c>
      <c r="C19" s="8"/>
      <c r="D19" s="8"/>
      <c r="E19" s="54">
        <f>E9+E17</f>
        <v>3743.666666666667</v>
      </c>
      <c r="F19" s="53">
        <f>F9+F17</f>
        <v>44924</v>
      </c>
      <c r="H19" s="75"/>
    </row>
    <row r="20" spans="2:8" outlineLevel="1" x14ac:dyDescent="0.2">
      <c r="B20" s="23"/>
      <c r="C20" s="14"/>
      <c r="D20" s="9"/>
      <c r="E20" s="17"/>
      <c r="F20" s="18"/>
      <c r="H20" s="75"/>
    </row>
    <row r="21" spans="2:8" ht="13.5" outlineLevel="1" thickBot="1" x14ac:dyDescent="0.25">
      <c r="B21" s="146" t="s">
        <v>78</v>
      </c>
      <c r="C21" s="14"/>
      <c r="D21" s="9"/>
      <c r="E21" s="17"/>
      <c r="F21" s="18"/>
    </row>
    <row r="22" spans="2:8" hidden="1" outlineLevel="2" x14ac:dyDescent="0.2">
      <c r="B22" s="16" t="s">
        <v>71</v>
      </c>
      <c r="C22" s="68"/>
      <c r="D22" s="69"/>
      <c r="E22" s="64"/>
      <c r="F22" s="44"/>
    </row>
    <row r="23" spans="2:8" hidden="1" outlineLevel="2" x14ac:dyDescent="0.2">
      <c r="B23" s="6"/>
      <c r="C23" s="33"/>
      <c r="D23" s="42" t="s">
        <v>19</v>
      </c>
      <c r="E23" s="17" t="s">
        <v>1</v>
      </c>
      <c r="F23" s="18" t="s">
        <v>0</v>
      </c>
    </row>
    <row r="24" spans="2:8" hidden="1" outlineLevel="2" x14ac:dyDescent="0.2">
      <c r="B24" s="23" t="str">
        <f>B3</f>
        <v>User 1</v>
      </c>
      <c r="C24" s="67" t="s">
        <v>27</v>
      </c>
      <c r="D24" s="83">
        <v>0</v>
      </c>
      <c r="E24" s="70">
        <f>D24*26/12</f>
        <v>0</v>
      </c>
      <c r="F24" s="18">
        <f>D24*26</f>
        <v>0</v>
      </c>
    </row>
    <row r="25" spans="2:8" hidden="1" outlineLevel="2" x14ac:dyDescent="0.2">
      <c r="B25" s="23" t="str">
        <f>B11</f>
        <v>User 2</v>
      </c>
      <c r="C25" s="67" t="s">
        <v>27</v>
      </c>
      <c r="D25" s="83">
        <v>0</v>
      </c>
      <c r="E25" s="70">
        <f>D25*2</f>
        <v>0</v>
      </c>
      <c r="F25" s="18">
        <f>E25*12</f>
        <v>0</v>
      </c>
    </row>
    <row r="26" spans="2:8" hidden="1" outlineLevel="2" x14ac:dyDescent="0.2">
      <c r="B26" s="55"/>
      <c r="C26" s="33"/>
      <c r="D26" s="42"/>
      <c r="E26" s="37"/>
      <c r="F26" s="18"/>
    </row>
    <row r="27" spans="2:8" hidden="1" outlineLevel="2" x14ac:dyDescent="0.2">
      <c r="B27" s="50" t="s">
        <v>35</v>
      </c>
      <c r="C27" s="51"/>
      <c r="D27" s="52"/>
      <c r="E27" s="54">
        <f>F27/12</f>
        <v>0</v>
      </c>
      <c r="F27" s="53">
        <f>F24+F25</f>
        <v>0</v>
      </c>
    </row>
    <row r="28" spans="2:8" ht="13.5" hidden="1" outlineLevel="2" thickBot="1" x14ac:dyDescent="0.25">
      <c r="B28" s="35"/>
      <c r="C28" s="38"/>
      <c r="D28" s="39"/>
      <c r="E28" s="40"/>
      <c r="F28" s="41"/>
    </row>
    <row r="29" spans="2:8" hidden="1" outlineLevel="2" x14ac:dyDescent="0.2">
      <c r="B29" s="16" t="s">
        <v>72</v>
      </c>
      <c r="C29" s="26"/>
      <c r="D29" s="86"/>
      <c r="E29" s="43"/>
      <c r="F29" s="44"/>
    </row>
    <row r="30" spans="2:8" hidden="1" outlineLevel="2" x14ac:dyDescent="0.2">
      <c r="B30" s="6"/>
      <c r="C30" s="14"/>
      <c r="D30" s="20" t="s">
        <v>19</v>
      </c>
      <c r="E30" s="76" t="s">
        <v>1</v>
      </c>
      <c r="F30" s="77" t="s">
        <v>0</v>
      </c>
    </row>
    <row r="31" spans="2:8" hidden="1" outlineLevel="2" x14ac:dyDescent="0.2">
      <c r="B31" s="6"/>
      <c r="C31" s="33" t="str">
        <f>B3</f>
        <v>User 1</v>
      </c>
      <c r="D31" s="70">
        <f>F31/E4</f>
        <v>160</v>
      </c>
      <c r="E31" s="80">
        <f>F31/12</f>
        <v>346.66666666666669</v>
      </c>
      <c r="F31" s="78">
        <f>C3*D6/100</f>
        <v>4160</v>
      </c>
    </row>
    <row r="32" spans="2:8" hidden="1" outlineLevel="2" x14ac:dyDescent="0.2">
      <c r="B32" s="6"/>
      <c r="C32" s="33" t="str">
        <f>B11</f>
        <v>User 2</v>
      </c>
      <c r="D32" s="70">
        <f>F32/E12</f>
        <v>41.666666666666664</v>
      </c>
      <c r="E32" s="80">
        <f>F32/12</f>
        <v>83.333333333333329</v>
      </c>
      <c r="F32" s="78">
        <f>(C11)*D14/100</f>
        <v>1000</v>
      </c>
    </row>
    <row r="33" spans="2:8" hidden="1" outlineLevel="2" x14ac:dyDescent="0.2">
      <c r="B33" s="50" t="s">
        <v>35</v>
      </c>
      <c r="C33" s="51"/>
      <c r="D33" s="81"/>
      <c r="E33" s="82">
        <f>E32+E31</f>
        <v>430</v>
      </c>
      <c r="F33" s="79">
        <f>F32+F31</f>
        <v>5160</v>
      </c>
      <c r="G33" s="138"/>
      <c r="H33" s="76"/>
    </row>
    <row r="34" spans="2:8" ht="13.5" hidden="1" outlineLevel="2" thickBot="1" x14ac:dyDescent="0.25">
      <c r="B34" s="6"/>
      <c r="C34" s="33"/>
      <c r="D34" s="42"/>
      <c r="E34" s="37"/>
      <c r="F34" s="18"/>
      <c r="G34" s="138"/>
      <c r="H34" s="75"/>
    </row>
    <row r="35" spans="2:8" hidden="1" outlineLevel="2" x14ac:dyDescent="0.2">
      <c r="B35" s="16" t="s">
        <v>70</v>
      </c>
      <c r="C35" s="57"/>
      <c r="D35" s="64"/>
      <c r="E35" s="43"/>
      <c r="F35" s="44"/>
      <c r="G35" s="138"/>
      <c r="H35" s="73"/>
    </row>
    <row r="36" spans="2:8" hidden="1" outlineLevel="2" x14ac:dyDescent="0.2">
      <c r="B36" s="23"/>
      <c r="C36" s="36"/>
      <c r="D36" s="20" t="s">
        <v>19</v>
      </c>
      <c r="E36" s="17" t="s">
        <v>1</v>
      </c>
      <c r="F36" s="18" t="s">
        <v>0</v>
      </c>
      <c r="G36" s="138"/>
      <c r="H36" s="73"/>
    </row>
    <row r="37" spans="2:8" hidden="1" outlineLevel="2" x14ac:dyDescent="0.2">
      <c r="B37" s="23" t="str">
        <f xml:space="preserve"> B3 &amp; "'s Savings"</f>
        <v>User 1's Savings</v>
      </c>
      <c r="C37" s="36"/>
      <c r="D37" s="83">
        <v>0</v>
      </c>
      <c r="E37" s="19">
        <f>F37/12</f>
        <v>0</v>
      </c>
      <c r="F37" s="47">
        <f>D37*E4</f>
        <v>0</v>
      </c>
      <c r="G37" s="138"/>
      <c r="H37" s="73"/>
    </row>
    <row r="38" spans="2:8" hidden="1" outlineLevel="2" x14ac:dyDescent="0.2">
      <c r="B38" s="23" t="str">
        <f xml:space="preserve"> B11 &amp; "'s Savings"</f>
        <v>User 2's Savings</v>
      </c>
      <c r="C38" s="36"/>
      <c r="D38" s="83">
        <v>0</v>
      </c>
      <c r="E38" s="19">
        <f>D38*2</f>
        <v>0</v>
      </c>
      <c r="F38" s="47">
        <f>E38*E12</f>
        <v>0</v>
      </c>
      <c r="G38" s="138"/>
      <c r="H38" s="73"/>
    </row>
    <row r="39" spans="2:8" hidden="1" outlineLevel="2" x14ac:dyDescent="0.2">
      <c r="B39" s="23"/>
      <c r="C39" s="36"/>
      <c r="D39" s="46"/>
      <c r="E39" s="19"/>
      <c r="F39" s="47"/>
      <c r="G39" s="138"/>
      <c r="H39" s="73"/>
    </row>
    <row r="40" spans="2:8" hidden="1" outlineLevel="2" x14ac:dyDescent="0.2">
      <c r="B40" s="50" t="s">
        <v>35</v>
      </c>
      <c r="C40" s="51"/>
      <c r="D40" s="52"/>
      <c r="E40" s="54">
        <f>F40/12</f>
        <v>0</v>
      </c>
      <c r="F40" s="53">
        <f>F38+F37</f>
        <v>0</v>
      </c>
      <c r="G40" s="138"/>
      <c r="H40" s="73"/>
    </row>
    <row r="41" spans="2:8" ht="13.5" hidden="1" outlineLevel="2" thickBot="1" x14ac:dyDescent="0.25">
      <c r="B41" s="35"/>
      <c r="C41" s="38"/>
      <c r="D41" s="145"/>
      <c r="E41" s="48"/>
      <c r="F41" s="49"/>
      <c r="G41" s="138"/>
      <c r="H41" s="73"/>
    </row>
    <row r="42" spans="2:8" hidden="1" outlineLevel="2" x14ac:dyDescent="0.2">
      <c r="B42" s="16" t="s">
        <v>73</v>
      </c>
      <c r="C42" s="57"/>
      <c r="D42" s="58"/>
      <c r="E42" s="59"/>
      <c r="F42" s="60"/>
      <c r="G42" s="138"/>
      <c r="H42" s="116"/>
    </row>
    <row r="43" spans="2:8" hidden="1" outlineLevel="2" x14ac:dyDescent="0.2">
      <c r="B43" s="23" t="s">
        <v>11</v>
      </c>
      <c r="C43" s="36"/>
      <c r="D43" s="20" t="s">
        <v>19</v>
      </c>
      <c r="E43" s="17" t="s">
        <v>1</v>
      </c>
      <c r="F43" s="77" t="s">
        <v>0</v>
      </c>
      <c r="G43" s="138"/>
      <c r="H43" s="116"/>
    </row>
    <row r="44" spans="2:8" hidden="1" outlineLevel="2" x14ac:dyDescent="0.2">
      <c r="B44" s="6"/>
      <c r="C44" s="67" t="str">
        <f xml:space="preserve"> B3 &amp; "'s IRA Contributions:"</f>
        <v>User 1's IRA Contributions:</v>
      </c>
      <c r="D44" s="45">
        <f>F44/E4</f>
        <v>0</v>
      </c>
      <c r="E44" s="2">
        <f>F44/12</f>
        <v>0</v>
      </c>
      <c r="F44" s="84">
        <v>0</v>
      </c>
      <c r="G44" s="138"/>
      <c r="H44" s="116"/>
    </row>
    <row r="45" spans="2:8" hidden="1" outlineLevel="2" x14ac:dyDescent="0.2">
      <c r="B45" s="6"/>
      <c r="C45" s="67" t="str">
        <f xml:space="preserve"> B11 &amp; "'s IRA Contributions:"</f>
        <v>User 2's IRA Contributions:</v>
      </c>
      <c r="D45" s="45">
        <f>F45/E12</f>
        <v>0</v>
      </c>
      <c r="E45" s="2">
        <f>F45/12</f>
        <v>0</v>
      </c>
      <c r="F45" s="84">
        <v>0</v>
      </c>
      <c r="G45" s="138"/>
      <c r="H45" s="116"/>
    </row>
    <row r="46" spans="2:8" hidden="1" outlineLevel="2" x14ac:dyDescent="0.2">
      <c r="B46" s="23"/>
      <c r="C46" s="36"/>
      <c r="D46" s="45"/>
      <c r="F46" s="85"/>
      <c r="G46" s="138"/>
      <c r="H46" s="116"/>
    </row>
    <row r="47" spans="2:8" hidden="1" outlineLevel="2" x14ac:dyDescent="0.2">
      <c r="B47" s="23" t="s">
        <v>25</v>
      </c>
      <c r="C47" s="36"/>
      <c r="D47" s="20" t="s">
        <v>19</v>
      </c>
      <c r="E47" s="17" t="s">
        <v>1</v>
      </c>
      <c r="F47" s="77" t="s">
        <v>0</v>
      </c>
      <c r="G47" s="138"/>
      <c r="H47" s="116"/>
    </row>
    <row r="48" spans="2:8" hidden="1" outlineLevel="2" x14ac:dyDescent="0.2">
      <c r="B48" s="6"/>
      <c r="C48" s="67" t="str">
        <f xml:space="preserve"> B3 &amp; "'s Roth Contributions:"</f>
        <v>User 1's Roth Contributions:</v>
      </c>
      <c r="D48" s="45">
        <f>F48/E4</f>
        <v>0</v>
      </c>
      <c r="E48" s="2">
        <f>F48/12</f>
        <v>0</v>
      </c>
      <c r="F48" s="84">
        <v>0</v>
      </c>
      <c r="G48" s="138"/>
      <c r="H48" s="115"/>
    </row>
    <row r="49" spans="1:21" hidden="1" outlineLevel="2" x14ac:dyDescent="0.2">
      <c r="B49" s="6"/>
      <c r="C49" s="67" t="str">
        <f xml:space="preserve"> B11 &amp; "'s Roth Contributions:"</f>
        <v>User 2's Roth Contributions:</v>
      </c>
      <c r="D49" s="45">
        <f>F49/E12</f>
        <v>0</v>
      </c>
      <c r="E49" s="2">
        <f>F49/12</f>
        <v>0</v>
      </c>
      <c r="F49" s="84">
        <v>0</v>
      </c>
      <c r="G49" s="138"/>
      <c r="H49" s="116"/>
    </row>
    <row r="50" spans="1:21" hidden="1" outlineLevel="2" x14ac:dyDescent="0.2">
      <c r="B50" s="23"/>
      <c r="C50" s="36"/>
      <c r="D50" s="46"/>
      <c r="E50" s="45"/>
      <c r="F50" s="47"/>
      <c r="G50" s="138"/>
      <c r="H50" s="116"/>
    </row>
    <row r="51" spans="1:21" hidden="1" outlineLevel="2" x14ac:dyDescent="0.2">
      <c r="B51" s="50" t="s">
        <v>20</v>
      </c>
      <c r="C51" s="51"/>
      <c r="D51" s="52"/>
      <c r="E51" s="54"/>
      <c r="F51" s="53">
        <f>SUM(F44:F49)</f>
        <v>0</v>
      </c>
      <c r="G51" s="138"/>
      <c r="H51" s="116"/>
    </row>
    <row r="52" spans="1:21" ht="13.5" hidden="1" outlineLevel="2" thickBot="1" x14ac:dyDescent="0.25">
      <c r="B52" s="11"/>
      <c r="C52" s="37"/>
      <c r="D52" s="46"/>
      <c r="E52" s="20"/>
      <c r="F52" s="63"/>
      <c r="G52" s="138"/>
      <c r="H52" s="116"/>
    </row>
    <row r="53" spans="1:21" outlineLevel="1" collapsed="1" x14ac:dyDescent="0.2">
      <c r="B53" s="16" t="s">
        <v>74</v>
      </c>
      <c r="C53" s="64"/>
      <c r="D53" s="58"/>
      <c r="E53" s="65"/>
      <c r="F53" s="66"/>
      <c r="G53" s="138"/>
      <c r="H53" s="116"/>
    </row>
    <row r="54" spans="1:21" outlineLevel="1" x14ac:dyDescent="0.2">
      <c r="B54" s="62"/>
      <c r="C54" s="37"/>
      <c r="D54" s="20" t="s">
        <v>19</v>
      </c>
      <c r="E54" s="17" t="s">
        <v>1</v>
      </c>
      <c r="F54" s="77" t="s">
        <v>0</v>
      </c>
      <c r="G54" s="138"/>
      <c r="H54" s="116"/>
    </row>
    <row r="55" spans="1:21" outlineLevel="1" x14ac:dyDescent="0.2">
      <c r="B55" s="62" t="str">
        <f>B3</f>
        <v>User 1</v>
      </c>
      <c r="C55" s="46"/>
      <c r="D55" s="46">
        <f>F55/E4</f>
        <v>1146</v>
      </c>
      <c r="E55" s="20">
        <f>F55/12</f>
        <v>2483</v>
      </c>
      <c r="F55" s="63">
        <f>F9-F24-F37-F44-F48</f>
        <v>29796</v>
      </c>
      <c r="G55" s="138"/>
      <c r="H55" s="115"/>
    </row>
    <row r="56" spans="1:21" outlineLevel="1" x14ac:dyDescent="0.2">
      <c r="B56" s="62" t="str">
        <f>B11</f>
        <v>User 2</v>
      </c>
      <c r="C56" s="46"/>
      <c r="D56" s="46">
        <f>F56/E12</f>
        <v>630.33333333333337</v>
      </c>
      <c r="E56" s="20">
        <f>F56/12</f>
        <v>1260.6666666666667</v>
      </c>
      <c r="F56" s="63">
        <f>F17-F25-F38-F45-F49</f>
        <v>15128</v>
      </c>
      <c r="G56" s="138"/>
      <c r="H56" s="116"/>
    </row>
    <row r="57" spans="1:21" outlineLevel="1" x14ac:dyDescent="0.2">
      <c r="B57" s="62"/>
      <c r="C57" s="37"/>
      <c r="D57" s="46"/>
      <c r="E57" s="20"/>
      <c r="F57" s="63"/>
      <c r="G57" s="138"/>
      <c r="H57" s="116"/>
    </row>
    <row r="58" spans="1:21" x14ac:dyDescent="0.2">
      <c r="B58" s="50" t="s">
        <v>26</v>
      </c>
      <c r="C58" s="51"/>
      <c r="D58" s="52"/>
      <c r="E58" s="54">
        <f>D55*2+575*2</f>
        <v>3442</v>
      </c>
      <c r="F58" s="53">
        <f>F55+F56</f>
        <v>44924</v>
      </c>
      <c r="G58" s="95"/>
      <c r="H58" s="116"/>
    </row>
    <row r="59" spans="1:21" ht="13.5" thickBot="1" x14ac:dyDescent="0.25">
      <c r="B59" s="11"/>
      <c r="C59" s="24"/>
      <c r="D59" s="48"/>
      <c r="E59" s="48"/>
      <c r="F59" s="49"/>
      <c r="G59" s="138"/>
      <c r="H59" s="116"/>
    </row>
    <row r="60" spans="1:21" ht="27" x14ac:dyDescent="0.3">
      <c r="B60" s="169" t="s">
        <v>76</v>
      </c>
      <c r="C60" s="170"/>
      <c r="D60" s="170"/>
      <c r="E60" s="170"/>
      <c r="F60" s="171"/>
      <c r="G60" s="148" t="s">
        <v>29</v>
      </c>
      <c r="H60" s="149" t="s">
        <v>28</v>
      </c>
      <c r="I60" s="172" t="s">
        <v>79</v>
      </c>
      <c r="J60" s="172"/>
      <c r="K60" s="172"/>
      <c r="L60" s="172"/>
      <c r="M60" s="172"/>
      <c r="N60" s="172"/>
      <c r="O60" s="172"/>
      <c r="P60" s="172"/>
      <c r="Q60" s="172"/>
      <c r="R60" s="172"/>
      <c r="S60" s="172"/>
      <c r="T60" s="172"/>
      <c r="U60" s="172"/>
    </row>
    <row r="61" spans="1:21" outlineLevel="1" x14ac:dyDescent="0.2">
      <c r="B61" s="23" t="s">
        <v>77</v>
      </c>
      <c r="C61" s="14"/>
      <c r="D61" s="17" t="s">
        <v>3</v>
      </c>
      <c r="E61" s="17" t="s">
        <v>1</v>
      </c>
      <c r="F61" s="18" t="s">
        <v>0</v>
      </c>
      <c r="G61" s="96"/>
      <c r="H61" s="46"/>
      <c r="I61" s="150" t="s">
        <v>95</v>
      </c>
      <c r="J61" s="121" t="s">
        <v>96</v>
      </c>
      <c r="K61" s="121" t="s">
        <v>97</v>
      </c>
      <c r="L61" s="121" t="s">
        <v>98</v>
      </c>
      <c r="M61" s="121" t="s">
        <v>92</v>
      </c>
      <c r="N61" s="121" t="s">
        <v>93</v>
      </c>
      <c r="O61" s="121" t="s">
        <v>94</v>
      </c>
      <c r="P61" s="121" t="s">
        <v>99</v>
      </c>
      <c r="Q61" s="121" t="s">
        <v>100</v>
      </c>
      <c r="R61" s="121" t="s">
        <v>101</v>
      </c>
      <c r="S61" s="121" t="s">
        <v>102</v>
      </c>
      <c r="T61" s="121" t="s">
        <v>103</v>
      </c>
      <c r="U61" s="121" t="s">
        <v>104</v>
      </c>
    </row>
    <row r="62" spans="1:21" outlineLevel="1" x14ac:dyDescent="0.2">
      <c r="A62">
        <v>1</v>
      </c>
      <c r="B62" s="6"/>
      <c r="C62" s="14" t="s">
        <v>6</v>
      </c>
      <c r="D62" s="13">
        <v>100</v>
      </c>
      <c r="E62" s="14">
        <f t="shared" ref="E62:E67" si="0">F62/12</f>
        <v>433.33333333333331</v>
      </c>
      <c r="F62" s="21">
        <f>D62*52</f>
        <v>5200</v>
      </c>
      <c r="G62" s="61">
        <f t="shared" ref="G62:G67" si="1">F62/F$99</f>
        <v>0.14038876889848811</v>
      </c>
      <c r="H62" s="61">
        <f t="shared" ref="H62:H67" si="2">F62/F$19</f>
        <v>0.11575104621137922</v>
      </c>
      <c r="I62" s="155">
        <f>January!AH7</f>
        <v>0</v>
      </c>
      <c r="J62" s="155">
        <f>February!AH7</f>
        <v>0</v>
      </c>
      <c r="K62" s="155">
        <f>March!AH7</f>
        <v>0</v>
      </c>
      <c r="L62" s="155">
        <f>April!AH7</f>
        <v>0</v>
      </c>
      <c r="M62" s="155">
        <f>May!AH7</f>
        <v>0</v>
      </c>
      <c r="N62" s="155">
        <f>June!AH7</f>
        <v>0</v>
      </c>
      <c r="O62" s="155">
        <f>July!AH7</f>
        <v>0</v>
      </c>
      <c r="P62" s="155">
        <f>August!AH7</f>
        <v>0</v>
      </c>
      <c r="Q62" s="155">
        <f>September!AH7</f>
        <v>0</v>
      </c>
      <c r="R62" s="155">
        <f>October!AH7</f>
        <v>0</v>
      </c>
      <c r="S62" s="155">
        <f>November!AH7</f>
        <v>0</v>
      </c>
      <c r="T62" s="155">
        <f>December!AH7</f>
        <v>0</v>
      </c>
      <c r="U62" s="2">
        <f>SUM(I62:T62)/12</f>
        <v>0</v>
      </c>
    </row>
    <row r="63" spans="1:21" outlineLevel="1" x14ac:dyDescent="0.2">
      <c r="A63">
        <v>2</v>
      </c>
      <c r="B63" s="6"/>
      <c r="C63" s="14" t="s">
        <v>5</v>
      </c>
      <c r="D63" s="13">
        <v>50</v>
      </c>
      <c r="E63" s="14">
        <f t="shared" si="0"/>
        <v>216.66666666666666</v>
      </c>
      <c r="F63" s="21">
        <f>D63*52</f>
        <v>2600</v>
      </c>
      <c r="G63" s="61">
        <f t="shared" si="1"/>
        <v>7.0194384449244057E-2</v>
      </c>
      <c r="H63" s="61">
        <f t="shared" si="2"/>
        <v>5.7875523105689608E-2</v>
      </c>
      <c r="I63" s="155">
        <f>January!AH8</f>
        <v>0</v>
      </c>
      <c r="J63" s="155">
        <f>February!AH8</f>
        <v>0</v>
      </c>
      <c r="K63" s="155">
        <f>March!AH8</f>
        <v>0</v>
      </c>
      <c r="L63" s="155">
        <f>April!AH8</f>
        <v>0</v>
      </c>
      <c r="M63" s="155">
        <f>May!AH8</f>
        <v>0</v>
      </c>
      <c r="N63" s="155">
        <f>June!AH8</f>
        <v>0</v>
      </c>
      <c r="O63" s="155">
        <f>July!AH8</f>
        <v>0</v>
      </c>
      <c r="P63" s="155">
        <f>August!AH8</f>
        <v>0</v>
      </c>
      <c r="Q63" s="155">
        <f>September!AH8</f>
        <v>0</v>
      </c>
      <c r="R63" s="155">
        <f>October!AH8</f>
        <v>0</v>
      </c>
      <c r="S63" s="155">
        <f>November!AH8</f>
        <v>0</v>
      </c>
      <c r="T63" s="155">
        <f>December!AH8</f>
        <v>0</v>
      </c>
      <c r="U63" s="2">
        <f t="shared" ref="U63:U97" si="3">SUM(I63:T63)/12</f>
        <v>0</v>
      </c>
    </row>
    <row r="64" spans="1:21" outlineLevel="1" x14ac:dyDescent="0.2">
      <c r="A64">
        <v>3</v>
      </c>
      <c r="B64" s="6"/>
      <c r="C64" s="14" t="str">
        <f>B3&amp;" CASH"</f>
        <v>User 1 CASH</v>
      </c>
      <c r="D64" s="13">
        <v>50</v>
      </c>
      <c r="E64" s="14">
        <f t="shared" si="0"/>
        <v>100</v>
      </c>
      <c r="F64" s="21">
        <f>D64*24</f>
        <v>1200</v>
      </c>
      <c r="G64" s="61">
        <f t="shared" si="1"/>
        <v>3.2397408207343416E-2</v>
      </c>
      <c r="H64" s="61">
        <f t="shared" si="2"/>
        <v>2.6711779894933667E-2</v>
      </c>
      <c r="I64" s="155">
        <f>January!AH9</f>
        <v>0</v>
      </c>
      <c r="J64" s="155">
        <f>February!AH9</f>
        <v>0</v>
      </c>
      <c r="K64" s="155">
        <f>March!AH9</f>
        <v>0</v>
      </c>
      <c r="L64" s="155">
        <f>April!AH9</f>
        <v>0</v>
      </c>
      <c r="M64" s="155">
        <f>May!AH9</f>
        <v>0</v>
      </c>
      <c r="N64" s="155">
        <f>June!AH9</f>
        <v>0</v>
      </c>
      <c r="O64" s="155">
        <f>July!AH9</f>
        <v>0</v>
      </c>
      <c r="P64" s="155">
        <f>August!AH9</f>
        <v>0</v>
      </c>
      <c r="Q64" s="155">
        <f>September!AH9</f>
        <v>0</v>
      </c>
      <c r="R64" s="155">
        <f>October!AH9</f>
        <v>0</v>
      </c>
      <c r="S64" s="155">
        <f>November!AH9</f>
        <v>0</v>
      </c>
      <c r="T64" s="155">
        <f>December!AH9</f>
        <v>0</v>
      </c>
      <c r="U64" s="2">
        <f t="shared" si="3"/>
        <v>0</v>
      </c>
    </row>
    <row r="65" spans="1:21" outlineLevel="1" x14ac:dyDescent="0.2">
      <c r="A65">
        <v>4</v>
      </c>
      <c r="B65" s="6"/>
      <c r="C65" s="14" t="str">
        <f>B11&amp;" CASH"</f>
        <v>User 2 CASH</v>
      </c>
      <c r="D65" s="13">
        <v>50</v>
      </c>
      <c r="E65" s="14">
        <f t="shared" si="0"/>
        <v>100</v>
      </c>
      <c r="F65" s="21">
        <f>D65*24</f>
        <v>1200</v>
      </c>
      <c r="G65" s="61">
        <f t="shared" si="1"/>
        <v>3.2397408207343416E-2</v>
      </c>
      <c r="H65" s="61">
        <f t="shared" si="2"/>
        <v>2.6711779894933667E-2</v>
      </c>
      <c r="I65" s="155">
        <f>January!AH10</f>
        <v>0</v>
      </c>
      <c r="J65" s="155">
        <f>February!AH10</f>
        <v>0</v>
      </c>
      <c r="K65" s="155">
        <f>March!AH10</f>
        <v>0</v>
      </c>
      <c r="L65" s="155">
        <f>April!AH10</f>
        <v>0</v>
      </c>
      <c r="M65" s="155">
        <f>May!AH10</f>
        <v>0</v>
      </c>
      <c r="N65" s="155">
        <f>June!AH10</f>
        <v>0</v>
      </c>
      <c r="O65" s="155">
        <f>July!AH10</f>
        <v>0</v>
      </c>
      <c r="P65" s="155">
        <f>August!AH10</f>
        <v>0</v>
      </c>
      <c r="Q65" s="155">
        <f>September!AH10</f>
        <v>0</v>
      </c>
      <c r="R65" s="155">
        <f>October!AH10</f>
        <v>0</v>
      </c>
      <c r="S65" s="155">
        <f>November!AH10</f>
        <v>0</v>
      </c>
      <c r="T65" s="155">
        <f>December!AH10</f>
        <v>0</v>
      </c>
      <c r="U65" s="2">
        <f t="shared" si="3"/>
        <v>0</v>
      </c>
    </row>
    <row r="66" spans="1:21" outlineLevel="1" x14ac:dyDescent="0.2">
      <c r="A66">
        <v>5</v>
      </c>
      <c r="B66" s="6"/>
      <c r="C66" s="14" t="s">
        <v>57</v>
      </c>
      <c r="D66" s="13">
        <v>20</v>
      </c>
      <c r="E66" s="14">
        <f t="shared" si="0"/>
        <v>86.666666666666671</v>
      </c>
      <c r="F66" s="21">
        <f>D66*52</f>
        <v>1040</v>
      </c>
      <c r="G66" s="61">
        <f t="shared" si="1"/>
        <v>2.8077753779697623E-2</v>
      </c>
      <c r="H66" s="61">
        <f t="shared" si="2"/>
        <v>2.3150209242275843E-2</v>
      </c>
      <c r="I66" s="155">
        <f>January!AH11</f>
        <v>0</v>
      </c>
      <c r="J66" s="155">
        <f>February!AH11</f>
        <v>0</v>
      </c>
      <c r="K66" s="155">
        <f>March!AH11</f>
        <v>0</v>
      </c>
      <c r="L66" s="155">
        <f>April!AH11</f>
        <v>0</v>
      </c>
      <c r="M66" s="155">
        <f>May!AH11</f>
        <v>0</v>
      </c>
      <c r="N66" s="155">
        <f>June!AH11</f>
        <v>0</v>
      </c>
      <c r="O66" s="155">
        <f>July!AH11</f>
        <v>0</v>
      </c>
      <c r="P66" s="155">
        <f>August!AH11</f>
        <v>0</v>
      </c>
      <c r="Q66" s="155">
        <f>September!AH11</f>
        <v>0</v>
      </c>
      <c r="R66" s="155">
        <f>October!AH11</f>
        <v>0</v>
      </c>
      <c r="S66" s="155">
        <f>November!AH11</f>
        <v>0</v>
      </c>
      <c r="T66" s="155">
        <f>December!AH11</f>
        <v>0</v>
      </c>
      <c r="U66" s="2">
        <f t="shared" si="3"/>
        <v>0</v>
      </c>
    </row>
    <row r="67" spans="1:21" outlineLevel="1" x14ac:dyDescent="0.2">
      <c r="A67">
        <v>6</v>
      </c>
      <c r="B67" s="6"/>
      <c r="C67" s="14" t="s">
        <v>56</v>
      </c>
      <c r="D67" s="13">
        <v>0</v>
      </c>
      <c r="E67" s="14">
        <f t="shared" si="0"/>
        <v>0</v>
      </c>
      <c r="F67" s="21">
        <f>D67*52</f>
        <v>0</v>
      </c>
      <c r="G67" s="61">
        <f t="shared" si="1"/>
        <v>0</v>
      </c>
      <c r="H67" s="61">
        <f t="shared" si="2"/>
        <v>0</v>
      </c>
      <c r="I67" s="155">
        <f>January!AH12</f>
        <v>0</v>
      </c>
      <c r="J67" s="155">
        <f>February!AH12</f>
        <v>0</v>
      </c>
      <c r="K67" s="155">
        <f>March!AH12</f>
        <v>0</v>
      </c>
      <c r="L67" s="155">
        <f>April!AH12</f>
        <v>0</v>
      </c>
      <c r="M67" s="155">
        <f>May!AH12</f>
        <v>0</v>
      </c>
      <c r="N67" s="155">
        <f>June!AH12</f>
        <v>0</v>
      </c>
      <c r="O67" s="155">
        <f>July!AH12</f>
        <v>0</v>
      </c>
      <c r="P67" s="155">
        <f>August!AH12</f>
        <v>0</v>
      </c>
      <c r="Q67" s="155">
        <f>September!AH12</f>
        <v>0</v>
      </c>
      <c r="R67" s="155">
        <f>October!AH12</f>
        <v>0</v>
      </c>
      <c r="S67" s="155">
        <f>November!AH12</f>
        <v>0</v>
      </c>
      <c r="T67" s="155">
        <f>December!AH12</f>
        <v>0</v>
      </c>
      <c r="U67" s="2">
        <f t="shared" si="3"/>
        <v>0</v>
      </c>
    </row>
    <row r="68" spans="1:21" outlineLevel="1" x14ac:dyDescent="0.2">
      <c r="B68" s="6"/>
      <c r="C68" s="14"/>
      <c r="D68" s="14"/>
      <c r="E68" s="14"/>
      <c r="F68" s="21"/>
      <c r="G68" s="95"/>
      <c r="U68" s="2"/>
    </row>
    <row r="69" spans="1:21" outlineLevel="1" x14ac:dyDescent="0.2">
      <c r="B69" s="23" t="s">
        <v>13</v>
      </c>
      <c r="C69" s="14"/>
      <c r="D69" s="14"/>
      <c r="E69" s="17" t="s">
        <v>1</v>
      </c>
      <c r="F69" s="18" t="s">
        <v>0</v>
      </c>
      <c r="G69" s="138"/>
      <c r="U69" s="2"/>
    </row>
    <row r="70" spans="1:21" outlineLevel="1" x14ac:dyDescent="0.2">
      <c r="A70">
        <v>7</v>
      </c>
      <c r="B70" s="6"/>
      <c r="C70" s="147" t="s">
        <v>80</v>
      </c>
      <c r="D70" s="14"/>
      <c r="E70" s="13">
        <v>800</v>
      </c>
      <c r="F70" s="21">
        <f t="shared" ref="F70:F88" si="4">E70*12</f>
        <v>9600</v>
      </c>
      <c r="G70" s="61">
        <f t="shared" ref="G70:G88" si="5">F70/F$99</f>
        <v>0.25917926565874733</v>
      </c>
      <c r="H70" s="61">
        <f t="shared" ref="H70:H88" si="6">F70/F$19</f>
        <v>0.21369423915946933</v>
      </c>
      <c r="I70" s="155">
        <f>January!AH13</f>
        <v>0</v>
      </c>
      <c r="J70" s="155">
        <f>February!AH13</f>
        <v>0</v>
      </c>
      <c r="K70" s="155">
        <f>March!AH13</f>
        <v>0</v>
      </c>
      <c r="L70" s="155">
        <f>April!AH13</f>
        <v>0</v>
      </c>
      <c r="M70" s="155">
        <f>May!AH13</f>
        <v>0</v>
      </c>
      <c r="N70" s="155">
        <f>June!AH13</f>
        <v>0</v>
      </c>
      <c r="O70" s="155">
        <f>July!AH13</f>
        <v>0</v>
      </c>
      <c r="P70" s="155">
        <f>August!AH13</f>
        <v>0</v>
      </c>
      <c r="Q70" s="155">
        <f>September!AH13</f>
        <v>0</v>
      </c>
      <c r="R70" s="155">
        <f>October!AH13</f>
        <v>0</v>
      </c>
      <c r="S70" s="155">
        <f>November!AH13</f>
        <v>0</v>
      </c>
      <c r="T70" s="155">
        <f>December!AH13</f>
        <v>0</v>
      </c>
      <c r="U70" s="2">
        <f t="shared" si="3"/>
        <v>0</v>
      </c>
    </row>
    <row r="71" spans="1:21" outlineLevel="1" x14ac:dyDescent="0.2">
      <c r="A71">
        <v>8</v>
      </c>
      <c r="B71" s="6"/>
      <c r="C71" s="14" t="s">
        <v>32</v>
      </c>
      <c r="D71" s="14"/>
      <c r="E71" s="13">
        <v>0</v>
      </c>
      <c r="F71" s="21">
        <f t="shared" si="4"/>
        <v>0</v>
      </c>
      <c r="G71" s="61">
        <f t="shared" si="5"/>
        <v>0</v>
      </c>
      <c r="H71" s="61">
        <f t="shared" si="6"/>
        <v>0</v>
      </c>
      <c r="I71" s="155">
        <f>January!AH14</f>
        <v>0</v>
      </c>
      <c r="J71" s="155">
        <f>February!AH14</f>
        <v>0</v>
      </c>
      <c r="K71" s="155">
        <f>March!AH14</f>
        <v>0</v>
      </c>
      <c r="L71" s="155">
        <f>April!AH14</f>
        <v>0</v>
      </c>
      <c r="M71" s="155">
        <f>May!AH14</f>
        <v>0</v>
      </c>
      <c r="N71" s="155">
        <f>June!AH14</f>
        <v>0</v>
      </c>
      <c r="O71" s="155">
        <f>July!AH14</f>
        <v>0</v>
      </c>
      <c r="P71" s="155">
        <f>August!AH14</f>
        <v>0</v>
      </c>
      <c r="Q71" s="155">
        <f>September!AH14</f>
        <v>0</v>
      </c>
      <c r="R71" s="155">
        <f>October!AH14</f>
        <v>0</v>
      </c>
      <c r="S71" s="155">
        <f>November!AH14</f>
        <v>0</v>
      </c>
      <c r="T71" s="155">
        <f>December!AH14</f>
        <v>0</v>
      </c>
      <c r="U71" s="2">
        <f t="shared" si="3"/>
        <v>0</v>
      </c>
    </row>
    <row r="72" spans="1:21" outlineLevel="1" x14ac:dyDescent="0.2">
      <c r="A72">
        <v>9</v>
      </c>
      <c r="B72" s="6"/>
      <c r="C72" s="147" t="s">
        <v>81</v>
      </c>
      <c r="D72" s="14"/>
      <c r="E72" s="13">
        <v>0</v>
      </c>
      <c r="F72" s="21">
        <f t="shared" si="4"/>
        <v>0</v>
      </c>
      <c r="G72" s="61">
        <f t="shared" si="5"/>
        <v>0</v>
      </c>
      <c r="H72" s="61">
        <f t="shared" si="6"/>
        <v>0</v>
      </c>
      <c r="I72" s="155">
        <f>January!AH15</f>
        <v>0</v>
      </c>
      <c r="J72" s="155">
        <f>February!AH15</f>
        <v>0</v>
      </c>
      <c r="K72" s="155">
        <f>March!AH15</f>
        <v>0</v>
      </c>
      <c r="L72" s="155">
        <f>April!AH15</f>
        <v>0</v>
      </c>
      <c r="M72" s="155">
        <f>May!AH15</f>
        <v>0</v>
      </c>
      <c r="N72" s="155">
        <f>June!AH15</f>
        <v>0</v>
      </c>
      <c r="O72" s="155">
        <f>July!AH15</f>
        <v>0</v>
      </c>
      <c r="P72" s="155">
        <f>August!AH15</f>
        <v>0</v>
      </c>
      <c r="Q72" s="155">
        <f>September!AH15</f>
        <v>0</v>
      </c>
      <c r="R72" s="155">
        <f>October!AH15</f>
        <v>0</v>
      </c>
      <c r="S72" s="155">
        <f>November!AH15</f>
        <v>0</v>
      </c>
      <c r="T72" s="155">
        <f>December!AH15</f>
        <v>0</v>
      </c>
      <c r="U72" s="2">
        <f t="shared" si="3"/>
        <v>0</v>
      </c>
    </row>
    <row r="73" spans="1:21" outlineLevel="1" x14ac:dyDescent="0.2">
      <c r="A73">
        <v>10</v>
      </c>
      <c r="B73" s="6"/>
      <c r="C73" s="45" t="s">
        <v>38</v>
      </c>
      <c r="D73" s="14"/>
      <c r="E73" s="13">
        <v>0</v>
      </c>
      <c r="F73" s="21">
        <f>E73*12</f>
        <v>0</v>
      </c>
      <c r="G73" s="61">
        <f t="shared" si="5"/>
        <v>0</v>
      </c>
      <c r="H73" s="61">
        <f t="shared" si="6"/>
        <v>0</v>
      </c>
      <c r="I73" s="155">
        <f>January!AH16</f>
        <v>0</v>
      </c>
      <c r="J73" s="155">
        <f>February!AH16</f>
        <v>0</v>
      </c>
      <c r="K73" s="155">
        <f>March!AH16</f>
        <v>0</v>
      </c>
      <c r="L73" s="155">
        <f>April!AH16</f>
        <v>0</v>
      </c>
      <c r="M73" s="155">
        <f>May!AH16</f>
        <v>0</v>
      </c>
      <c r="N73" s="155">
        <f>June!AH16</f>
        <v>0</v>
      </c>
      <c r="O73" s="155">
        <f>July!AH16</f>
        <v>0</v>
      </c>
      <c r="P73" s="155">
        <f>August!AH16</f>
        <v>0</v>
      </c>
      <c r="Q73" s="155">
        <f>September!AH16</f>
        <v>0</v>
      </c>
      <c r="R73" s="155">
        <f>October!AH16</f>
        <v>0</v>
      </c>
      <c r="S73" s="155">
        <f>November!AH16</f>
        <v>0</v>
      </c>
      <c r="T73" s="155">
        <f>December!AH16</f>
        <v>0</v>
      </c>
      <c r="U73" s="2">
        <f t="shared" si="3"/>
        <v>0</v>
      </c>
    </row>
    <row r="74" spans="1:21" outlineLevel="1" x14ac:dyDescent="0.2">
      <c r="A74">
        <v>11</v>
      </c>
      <c r="B74" s="6"/>
      <c r="C74" s="147" t="s">
        <v>82</v>
      </c>
      <c r="D74" s="14"/>
      <c r="E74" s="13">
        <v>100</v>
      </c>
      <c r="F74" s="21">
        <f t="shared" si="4"/>
        <v>1200</v>
      </c>
      <c r="G74" s="61">
        <f t="shared" si="5"/>
        <v>3.2397408207343416E-2</v>
      </c>
      <c r="H74" s="61">
        <f t="shared" si="6"/>
        <v>2.6711779894933667E-2</v>
      </c>
      <c r="I74" s="155">
        <f>January!AH17</f>
        <v>0</v>
      </c>
      <c r="J74" s="155">
        <f>February!AH17</f>
        <v>0</v>
      </c>
      <c r="K74" s="155">
        <f>March!AH17</f>
        <v>0</v>
      </c>
      <c r="L74" s="155">
        <f>April!AH17</f>
        <v>0</v>
      </c>
      <c r="M74" s="155">
        <f>May!AH17</f>
        <v>0</v>
      </c>
      <c r="N74" s="155">
        <f>June!AH17</f>
        <v>0</v>
      </c>
      <c r="O74" s="155">
        <f>July!AH17</f>
        <v>0</v>
      </c>
      <c r="P74" s="155">
        <f>August!AH17</f>
        <v>0</v>
      </c>
      <c r="Q74" s="155">
        <f>September!AH17</f>
        <v>0</v>
      </c>
      <c r="R74" s="155">
        <f>October!AH17</f>
        <v>0</v>
      </c>
      <c r="S74" s="155">
        <f>November!AH17</f>
        <v>0</v>
      </c>
      <c r="T74" s="155">
        <f>December!AH17</f>
        <v>0</v>
      </c>
      <c r="U74" s="2">
        <f t="shared" si="3"/>
        <v>0</v>
      </c>
    </row>
    <row r="75" spans="1:21" outlineLevel="1" x14ac:dyDescent="0.2">
      <c r="A75">
        <v>12</v>
      </c>
      <c r="B75" s="6"/>
      <c r="C75" s="147" t="s">
        <v>84</v>
      </c>
      <c r="D75" s="14"/>
      <c r="E75" s="13">
        <v>50</v>
      </c>
      <c r="F75" s="21">
        <f t="shared" si="4"/>
        <v>600</v>
      </c>
      <c r="G75" s="61">
        <f t="shared" si="5"/>
        <v>1.6198704103671708E-2</v>
      </c>
      <c r="H75" s="61">
        <f t="shared" si="6"/>
        <v>1.3355889947466833E-2</v>
      </c>
      <c r="I75" s="155">
        <f>January!AH18</f>
        <v>0</v>
      </c>
      <c r="J75" s="155">
        <f>February!AH18</f>
        <v>0</v>
      </c>
      <c r="K75" s="155">
        <f>March!AH18</f>
        <v>0</v>
      </c>
      <c r="L75" s="155">
        <f>April!AH18</f>
        <v>0</v>
      </c>
      <c r="M75" s="155">
        <f>May!AH18</f>
        <v>0</v>
      </c>
      <c r="N75" s="155">
        <f>June!AH18</f>
        <v>0</v>
      </c>
      <c r="O75" s="155">
        <f>July!AH18</f>
        <v>0</v>
      </c>
      <c r="P75" s="155">
        <f>August!AH18</f>
        <v>0</v>
      </c>
      <c r="Q75" s="155">
        <f>September!AH18</f>
        <v>0</v>
      </c>
      <c r="R75" s="155">
        <f>October!AH18</f>
        <v>0</v>
      </c>
      <c r="S75" s="155">
        <f>November!AH18</f>
        <v>0</v>
      </c>
      <c r="T75" s="155">
        <f>December!AH18</f>
        <v>0</v>
      </c>
      <c r="U75" s="2">
        <f t="shared" si="3"/>
        <v>0</v>
      </c>
    </row>
    <row r="76" spans="1:21" outlineLevel="1" x14ac:dyDescent="0.2">
      <c r="A76">
        <v>13</v>
      </c>
      <c r="B76" s="6"/>
      <c r="C76" s="147" t="s">
        <v>83</v>
      </c>
      <c r="D76" s="14"/>
      <c r="E76" s="13">
        <v>50</v>
      </c>
      <c r="F76" s="21">
        <f t="shared" si="4"/>
        <v>600</v>
      </c>
      <c r="G76" s="61">
        <f t="shared" si="5"/>
        <v>1.6198704103671708E-2</v>
      </c>
      <c r="H76" s="61">
        <f t="shared" si="6"/>
        <v>1.3355889947466833E-2</v>
      </c>
      <c r="I76" s="155">
        <f>January!AH19</f>
        <v>0</v>
      </c>
      <c r="J76" s="155">
        <f>February!AH19</f>
        <v>0</v>
      </c>
      <c r="K76" s="155">
        <f>March!AH19</f>
        <v>0</v>
      </c>
      <c r="L76" s="155">
        <f>April!AH19</f>
        <v>0</v>
      </c>
      <c r="M76" s="155">
        <f>May!AH19</f>
        <v>0</v>
      </c>
      <c r="N76" s="155">
        <f>June!AH19</f>
        <v>0</v>
      </c>
      <c r="O76" s="155">
        <f>July!AH19</f>
        <v>0</v>
      </c>
      <c r="P76" s="155">
        <f>August!AH19</f>
        <v>0</v>
      </c>
      <c r="Q76" s="155">
        <f>September!AH19</f>
        <v>0</v>
      </c>
      <c r="R76" s="155">
        <f>October!AH19</f>
        <v>0</v>
      </c>
      <c r="S76" s="155">
        <f>November!AH19</f>
        <v>0</v>
      </c>
      <c r="T76" s="155">
        <f>December!AH19</f>
        <v>0</v>
      </c>
      <c r="U76" s="2">
        <f t="shared" si="3"/>
        <v>0</v>
      </c>
    </row>
    <row r="77" spans="1:21" outlineLevel="1" x14ac:dyDescent="0.2">
      <c r="A77">
        <v>14</v>
      </c>
      <c r="B77" s="6"/>
      <c r="C77" s="147" t="s">
        <v>85</v>
      </c>
      <c r="D77" s="14"/>
      <c r="E77" s="13">
        <v>50</v>
      </c>
      <c r="F77" s="21">
        <f t="shared" si="4"/>
        <v>600</v>
      </c>
      <c r="G77" s="61">
        <f t="shared" si="5"/>
        <v>1.6198704103671708E-2</v>
      </c>
      <c r="H77" s="61">
        <f t="shared" si="6"/>
        <v>1.3355889947466833E-2</v>
      </c>
      <c r="I77" s="155">
        <f>January!AH20</f>
        <v>0</v>
      </c>
      <c r="J77" s="155">
        <f>February!AH20</f>
        <v>0</v>
      </c>
      <c r="K77" s="155">
        <f>March!AH20</f>
        <v>0</v>
      </c>
      <c r="L77" s="155">
        <f>April!AH20</f>
        <v>0</v>
      </c>
      <c r="M77" s="155">
        <f>May!AH20</f>
        <v>0</v>
      </c>
      <c r="N77" s="155">
        <f>June!AH20</f>
        <v>0</v>
      </c>
      <c r="O77" s="155">
        <f>July!AH20</f>
        <v>0</v>
      </c>
      <c r="P77" s="155">
        <f>August!AH20</f>
        <v>0</v>
      </c>
      <c r="Q77" s="155">
        <f>September!AH20</f>
        <v>0</v>
      </c>
      <c r="R77" s="155">
        <f>October!AH20</f>
        <v>0</v>
      </c>
      <c r="S77" s="155">
        <f>November!AH20</f>
        <v>0</v>
      </c>
      <c r="T77" s="155">
        <f>December!AH20</f>
        <v>0</v>
      </c>
      <c r="U77" s="2">
        <f t="shared" si="3"/>
        <v>0</v>
      </c>
    </row>
    <row r="78" spans="1:21" outlineLevel="1" x14ac:dyDescent="0.2">
      <c r="A78">
        <v>15</v>
      </c>
      <c r="B78" s="6"/>
      <c r="C78" s="147" t="s">
        <v>86</v>
      </c>
      <c r="D78" s="14"/>
      <c r="E78" s="13">
        <v>50</v>
      </c>
      <c r="F78" s="21">
        <f>E78*12</f>
        <v>600</v>
      </c>
      <c r="G78" s="61">
        <f t="shared" si="5"/>
        <v>1.6198704103671708E-2</v>
      </c>
      <c r="H78" s="61">
        <f t="shared" si="6"/>
        <v>1.3355889947466833E-2</v>
      </c>
      <c r="I78" s="155">
        <f>January!AH21</f>
        <v>0</v>
      </c>
      <c r="J78" s="155">
        <f>February!AH21</f>
        <v>0</v>
      </c>
      <c r="K78" s="155">
        <f>March!AH21</f>
        <v>0</v>
      </c>
      <c r="L78" s="155">
        <f>April!AH21</f>
        <v>0</v>
      </c>
      <c r="M78" s="155">
        <f>May!AH21</f>
        <v>0</v>
      </c>
      <c r="N78" s="155">
        <f>June!AH21</f>
        <v>0</v>
      </c>
      <c r="O78" s="155">
        <f>July!AH21</f>
        <v>0</v>
      </c>
      <c r="P78" s="155">
        <f>August!AH21</f>
        <v>0</v>
      </c>
      <c r="Q78" s="155">
        <f>September!AH21</f>
        <v>0</v>
      </c>
      <c r="R78" s="155">
        <f>October!AH21</f>
        <v>0</v>
      </c>
      <c r="S78" s="155">
        <f>November!AH21</f>
        <v>0</v>
      </c>
      <c r="T78" s="155">
        <f>December!AH21</f>
        <v>0</v>
      </c>
      <c r="U78" s="2">
        <f t="shared" si="3"/>
        <v>0</v>
      </c>
    </row>
    <row r="79" spans="1:21" outlineLevel="1" x14ac:dyDescent="0.2">
      <c r="A79">
        <v>16</v>
      </c>
      <c r="B79" s="6"/>
      <c r="C79" s="147" t="s">
        <v>87</v>
      </c>
      <c r="D79" s="14"/>
      <c r="E79" s="13">
        <v>0</v>
      </c>
      <c r="F79" s="21">
        <f t="shared" si="4"/>
        <v>0</v>
      </c>
      <c r="G79" s="61">
        <f t="shared" si="5"/>
        <v>0</v>
      </c>
      <c r="H79" s="61">
        <f t="shared" si="6"/>
        <v>0</v>
      </c>
      <c r="I79" s="155">
        <f>January!AH22</f>
        <v>0</v>
      </c>
      <c r="J79" s="155">
        <f>February!AH22</f>
        <v>0</v>
      </c>
      <c r="K79" s="155">
        <f>March!AH22</f>
        <v>0</v>
      </c>
      <c r="L79" s="155">
        <f>April!AH22</f>
        <v>0</v>
      </c>
      <c r="M79" s="155">
        <f>May!AH22</f>
        <v>0</v>
      </c>
      <c r="N79" s="155">
        <f>June!AH22</f>
        <v>0</v>
      </c>
      <c r="O79" s="155">
        <f>July!AH22</f>
        <v>0</v>
      </c>
      <c r="P79" s="155">
        <f>August!AH22</f>
        <v>0</v>
      </c>
      <c r="Q79" s="155">
        <f>September!AH22</f>
        <v>0</v>
      </c>
      <c r="R79" s="155">
        <f>October!AH22</f>
        <v>0</v>
      </c>
      <c r="S79" s="155">
        <f>November!AH22</f>
        <v>0</v>
      </c>
      <c r="T79" s="155">
        <f>December!AH22</f>
        <v>0</v>
      </c>
      <c r="U79" s="2">
        <f t="shared" si="3"/>
        <v>0</v>
      </c>
    </row>
    <row r="80" spans="1:21" outlineLevel="1" x14ac:dyDescent="0.2">
      <c r="A80">
        <v>17</v>
      </c>
      <c r="B80" s="6"/>
      <c r="C80" s="147" t="s">
        <v>88</v>
      </c>
      <c r="D80" s="14"/>
      <c r="E80" s="13">
        <v>0</v>
      </c>
      <c r="F80" s="21">
        <f t="shared" si="4"/>
        <v>0</v>
      </c>
      <c r="G80" s="61">
        <f t="shared" si="5"/>
        <v>0</v>
      </c>
      <c r="H80" s="61">
        <f t="shared" si="6"/>
        <v>0</v>
      </c>
      <c r="I80" s="155">
        <f>January!AH23</f>
        <v>0</v>
      </c>
      <c r="J80" s="155">
        <f>February!AH23</f>
        <v>0</v>
      </c>
      <c r="K80" s="155">
        <f>March!AH23</f>
        <v>0</v>
      </c>
      <c r="L80" s="155">
        <f>April!AH23</f>
        <v>0</v>
      </c>
      <c r="M80" s="155">
        <f>May!AH23</f>
        <v>0</v>
      </c>
      <c r="N80" s="155">
        <f>June!AH23</f>
        <v>0</v>
      </c>
      <c r="O80" s="155">
        <f>July!AH23</f>
        <v>0</v>
      </c>
      <c r="P80" s="155">
        <f>August!AH23</f>
        <v>0</v>
      </c>
      <c r="Q80" s="155">
        <f>September!AH23</f>
        <v>0</v>
      </c>
      <c r="R80" s="155">
        <f>October!AH23</f>
        <v>0</v>
      </c>
      <c r="S80" s="155">
        <f>November!AH23</f>
        <v>0</v>
      </c>
      <c r="T80" s="155">
        <f>December!AH23</f>
        <v>0</v>
      </c>
      <c r="U80" s="2">
        <f t="shared" si="3"/>
        <v>0</v>
      </c>
    </row>
    <row r="81" spans="1:21" outlineLevel="1" x14ac:dyDescent="0.2">
      <c r="A81">
        <v>18</v>
      </c>
      <c r="B81" s="6"/>
      <c r="C81" s="147" t="s">
        <v>89</v>
      </c>
      <c r="D81" s="14"/>
      <c r="E81" s="13">
        <v>0</v>
      </c>
      <c r="F81" s="21">
        <f t="shared" si="4"/>
        <v>0</v>
      </c>
      <c r="G81" s="61">
        <f t="shared" si="5"/>
        <v>0</v>
      </c>
      <c r="H81" s="61">
        <f t="shared" si="6"/>
        <v>0</v>
      </c>
      <c r="I81" s="155">
        <f>January!AH24</f>
        <v>0</v>
      </c>
      <c r="J81" s="155">
        <f>February!AH24</f>
        <v>0</v>
      </c>
      <c r="K81" s="155">
        <f>March!AH24</f>
        <v>0</v>
      </c>
      <c r="L81" s="155">
        <f>April!AH24</f>
        <v>0</v>
      </c>
      <c r="M81" s="155">
        <f>May!AH24</f>
        <v>0</v>
      </c>
      <c r="N81" s="155">
        <f>June!AH24</f>
        <v>0</v>
      </c>
      <c r="O81" s="155">
        <f>July!AH24</f>
        <v>0</v>
      </c>
      <c r="P81" s="155">
        <f>August!AH24</f>
        <v>0</v>
      </c>
      <c r="Q81" s="155">
        <f>September!AH24</f>
        <v>0</v>
      </c>
      <c r="R81" s="155">
        <f>October!AH24</f>
        <v>0</v>
      </c>
      <c r="S81" s="155">
        <f>November!AH24</f>
        <v>0</v>
      </c>
      <c r="T81" s="155">
        <f>December!AH24</f>
        <v>0</v>
      </c>
      <c r="U81" s="2">
        <f t="shared" si="3"/>
        <v>0</v>
      </c>
    </row>
    <row r="82" spans="1:21" outlineLevel="1" x14ac:dyDescent="0.2">
      <c r="A82">
        <v>19</v>
      </c>
      <c r="B82" s="6"/>
      <c r="C82" s="147" t="s">
        <v>90</v>
      </c>
      <c r="D82" s="14"/>
      <c r="E82" s="13">
        <v>100</v>
      </c>
      <c r="F82" s="21">
        <f t="shared" si="4"/>
        <v>1200</v>
      </c>
      <c r="G82" s="61">
        <f t="shared" si="5"/>
        <v>3.2397408207343416E-2</v>
      </c>
      <c r="H82" s="61">
        <f t="shared" si="6"/>
        <v>2.6711779894933667E-2</v>
      </c>
      <c r="I82" s="155">
        <f>January!AH25</f>
        <v>0</v>
      </c>
      <c r="J82" s="155">
        <f>February!AH25</f>
        <v>0</v>
      </c>
      <c r="K82" s="155">
        <f>March!AH25</f>
        <v>0</v>
      </c>
      <c r="L82" s="155">
        <f>April!AH25</f>
        <v>0</v>
      </c>
      <c r="M82" s="155">
        <f>May!AH25</f>
        <v>0</v>
      </c>
      <c r="N82" s="155">
        <f>June!AH25</f>
        <v>0</v>
      </c>
      <c r="O82" s="155">
        <f>July!AH25</f>
        <v>0</v>
      </c>
      <c r="P82" s="155">
        <f>August!AH25</f>
        <v>0</v>
      </c>
      <c r="Q82" s="155">
        <f>September!AH25</f>
        <v>0</v>
      </c>
      <c r="R82" s="155">
        <f>October!AH25</f>
        <v>0</v>
      </c>
      <c r="S82" s="155">
        <f>November!AH25</f>
        <v>0</v>
      </c>
      <c r="T82" s="155">
        <f>December!AH25</f>
        <v>0</v>
      </c>
      <c r="U82" s="2">
        <f t="shared" si="3"/>
        <v>0</v>
      </c>
    </row>
    <row r="83" spans="1:21" outlineLevel="1" x14ac:dyDescent="0.2">
      <c r="A83">
        <v>20</v>
      </c>
      <c r="B83" s="6"/>
      <c r="C83" s="147" t="s">
        <v>91</v>
      </c>
      <c r="D83" s="14"/>
      <c r="E83" s="13">
        <v>100</v>
      </c>
      <c r="F83" s="21">
        <f t="shared" si="4"/>
        <v>1200</v>
      </c>
      <c r="G83" s="61">
        <f t="shared" si="5"/>
        <v>3.2397408207343416E-2</v>
      </c>
      <c r="H83" s="61">
        <f t="shared" si="6"/>
        <v>2.6711779894933667E-2</v>
      </c>
      <c r="I83" s="155">
        <f>January!AH26</f>
        <v>0</v>
      </c>
      <c r="J83" s="155">
        <f>February!AH26</f>
        <v>0</v>
      </c>
      <c r="K83" s="155">
        <f>March!AH26</f>
        <v>0</v>
      </c>
      <c r="L83" s="155">
        <f>April!AH26</f>
        <v>0</v>
      </c>
      <c r="M83" s="155">
        <f>May!AH26</f>
        <v>0</v>
      </c>
      <c r="N83" s="155">
        <f>June!AH26</f>
        <v>0</v>
      </c>
      <c r="O83" s="155">
        <f>July!AH26</f>
        <v>0</v>
      </c>
      <c r="P83" s="155">
        <f>August!AH26</f>
        <v>0</v>
      </c>
      <c r="Q83" s="155">
        <f>September!AH26</f>
        <v>0</v>
      </c>
      <c r="R83" s="155">
        <f>October!AH26</f>
        <v>0</v>
      </c>
      <c r="S83" s="155">
        <f>November!AH26</f>
        <v>0</v>
      </c>
      <c r="T83" s="155">
        <f>December!AH26</f>
        <v>0</v>
      </c>
      <c r="U83" s="2">
        <f t="shared" si="3"/>
        <v>0</v>
      </c>
    </row>
    <row r="84" spans="1:21" outlineLevel="1" x14ac:dyDescent="0.2">
      <c r="A84">
        <v>21</v>
      </c>
      <c r="B84" s="6"/>
      <c r="C84" s="14" t="s">
        <v>7</v>
      </c>
      <c r="D84" s="14"/>
      <c r="E84" s="13">
        <v>50</v>
      </c>
      <c r="F84" s="21">
        <f t="shared" si="4"/>
        <v>600</v>
      </c>
      <c r="G84" s="61">
        <f t="shared" si="5"/>
        <v>1.6198704103671708E-2</v>
      </c>
      <c r="H84" s="61">
        <f t="shared" si="6"/>
        <v>1.3355889947466833E-2</v>
      </c>
      <c r="I84" s="155">
        <f>January!AH27</f>
        <v>0</v>
      </c>
      <c r="J84" s="155">
        <f>February!AH27</f>
        <v>0</v>
      </c>
      <c r="K84" s="155">
        <f>March!AH27</f>
        <v>0</v>
      </c>
      <c r="L84" s="155">
        <f>April!AH27</f>
        <v>0</v>
      </c>
      <c r="M84" s="155">
        <f>May!AH27</f>
        <v>0</v>
      </c>
      <c r="N84" s="155">
        <f>June!AH27</f>
        <v>0</v>
      </c>
      <c r="O84" s="155">
        <f>July!AH27</f>
        <v>0</v>
      </c>
      <c r="P84" s="155">
        <f>August!AH27</f>
        <v>0</v>
      </c>
      <c r="Q84" s="155">
        <f>September!AH27</f>
        <v>0</v>
      </c>
      <c r="R84" s="155">
        <f>October!AH27</f>
        <v>0</v>
      </c>
      <c r="S84" s="155">
        <f>November!AH27</f>
        <v>0</v>
      </c>
      <c r="T84" s="155">
        <f>December!AH27</f>
        <v>0</v>
      </c>
      <c r="U84" s="2">
        <f t="shared" si="3"/>
        <v>0</v>
      </c>
    </row>
    <row r="85" spans="1:21" outlineLevel="1" x14ac:dyDescent="0.2">
      <c r="A85">
        <v>22</v>
      </c>
      <c r="B85" s="6"/>
      <c r="C85" s="14" t="s">
        <v>10</v>
      </c>
      <c r="D85" s="14"/>
      <c r="E85" s="117">
        <v>300</v>
      </c>
      <c r="F85" s="21">
        <f t="shared" si="4"/>
        <v>3600</v>
      </c>
      <c r="G85" s="61">
        <f t="shared" si="5"/>
        <v>9.719222462203024E-2</v>
      </c>
      <c r="H85" s="61">
        <f t="shared" si="6"/>
        <v>8.0135339684800994E-2</v>
      </c>
      <c r="I85" s="155">
        <f>January!AH28</f>
        <v>0</v>
      </c>
      <c r="J85" s="155">
        <f>February!AH28</f>
        <v>0</v>
      </c>
      <c r="K85" s="155">
        <f>March!AH28</f>
        <v>0</v>
      </c>
      <c r="L85" s="155">
        <f>April!AH28</f>
        <v>0</v>
      </c>
      <c r="M85" s="155">
        <f>May!AH28</f>
        <v>0</v>
      </c>
      <c r="N85" s="155">
        <f>June!AH28</f>
        <v>0</v>
      </c>
      <c r="O85" s="155">
        <f>July!AH28</f>
        <v>0</v>
      </c>
      <c r="P85" s="155">
        <f>August!AH28</f>
        <v>0</v>
      </c>
      <c r="Q85" s="155">
        <f>September!AH28</f>
        <v>0</v>
      </c>
      <c r="R85" s="155">
        <f>October!AH28</f>
        <v>0</v>
      </c>
      <c r="S85" s="155">
        <f>November!AH28</f>
        <v>0</v>
      </c>
      <c r="T85" s="155">
        <f>December!AH28</f>
        <v>0</v>
      </c>
      <c r="U85" s="2">
        <f t="shared" si="3"/>
        <v>0</v>
      </c>
    </row>
    <row r="86" spans="1:21" outlineLevel="1" x14ac:dyDescent="0.2">
      <c r="A86">
        <v>23</v>
      </c>
      <c r="B86" s="6"/>
      <c r="C86" s="14" t="s">
        <v>33</v>
      </c>
      <c r="D86" s="14"/>
      <c r="E86" s="13">
        <v>100</v>
      </c>
      <c r="F86" s="21">
        <f t="shared" si="4"/>
        <v>1200</v>
      </c>
      <c r="G86" s="61">
        <f t="shared" si="5"/>
        <v>3.2397408207343416E-2</v>
      </c>
      <c r="H86" s="61">
        <f t="shared" si="6"/>
        <v>2.6711779894933667E-2</v>
      </c>
      <c r="I86" s="155">
        <f>January!AH29</f>
        <v>0</v>
      </c>
      <c r="J86" s="155">
        <f>February!AH29</f>
        <v>0</v>
      </c>
      <c r="K86" s="155">
        <f>March!AH29</f>
        <v>0</v>
      </c>
      <c r="L86" s="155">
        <f>April!AH29</f>
        <v>0</v>
      </c>
      <c r="M86" s="155">
        <f>May!AH29</f>
        <v>0</v>
      </c>
      <c r="N86" s="155">
        <f>June!AH29</f>
        <v>0</v>
      </c>
      <c r="O86" s="155">
        <f>July!AH29</f>
        <v>0</v>
      </c>
      <c r="P86" s="155">
        <f>August!AH29</f>
        <v>0</v>
      </c>
      <c r="Q86" s="155">
        <f>September!AH29</f>
        <v>0</v>
      </c>
      <c r="R86" s="155">
        <f>October!AH29</f>
        <v>0</v>
      </c>
      <c r="S86" s="155">
        <f>November!AH29</f>
        <v>0</v>
      </c>
      <c r="T86" s="155">
        <f>December!AH29</f>
        <v>0</v>
      </c>
      <c r="U86" s="2">
        <f t="shared" si="3"/>
        <v>0</v>
      </c>
    </row>
    <row r="87" spans="1:21" outlineLevel="1" x14ac:dyDescent="0.2">
      <c r="A87">
        <v>24</v>
      </c>
      <c r="B87" s="6"/>
      <c r="C87" s="14" t="s">
        <v>8</v>
      </c>
      <c r="D87" s="14"/>
      <c r="E87" s="13">
        <f>60+20+10</f>
        <v>90</v>
      </c>
      <c r="F87" s="21">
        <f t="shared" si="4"/>
        <v>1080</v>
      </c>
      <c r="G87" s="61">
        <f t="shared" si="5"/>
        <v>2.9157667386609073E-2</v>
      </c>
      <c r="H87" s="61">
        <f t="shared" si="6"/>
        <v>2.4040601905440301E-2</v>
      </c>
      <c r="I87" s="155">
        <f>January!AH30</f>
        <v>0</v>
      </c>
      <c r="J87" s="155">
        <f>February!AH30</f>
        <v>0</v>
      </c>
      <c r="K87" s="155">
        <f>March!AH30</f>
        <v>0</v>
      </c>
      <c r="L87" s="155">
        <f>April!AH30</f>
        <v>0</v>
      </c>
      <c r="M87" s="155">
        <f>May!AH30</f>
        <v>0</v>
      </c>
      <c r="N87" s="155">
        <f>June!AH30</f>
        <v>0</v>
      </c>
      <c r="O87" s="155">
        <f>July!AH30</f>
        <v>0</v>
      </c>
      <c r="P87" s="155">
        <f>August!AH30</f>
        <v>0</v>
      </c>
      <c r="Q87" s="155">
        <f>September!AH30</f>
        <v>0</v>
      </c>
      <c r="R87" s="155">
        <f>October!AH30</f>
        <v>0</v>
      </c>
      <c r="S87" s="155">
        <f>November!AH30</f>
        <v>0</v>
      </c>
      <c r="T87" s="155">
        <f>December!AH30</f>
        <v>0</v>
      </c>
      <c r="U87" s="2">
        <f t="shared" si="3"/>
        <v>0</v>
      </c>
    </row>
    <row r="88" spans="1:21" outlineLevel="1" x14ac:dyDescent="0.2">
      <c r="A88">
        <v>25</v>
      </c>
      <c r="B88" s="6"/>
      <c r="C88" s="14" t="s">
        <v>9</v>
      </c>
      <c r="D88" s="14"/>
      <c r="E88" s="13">
        <v>100</v>
      </c>
      <c r="F88" s="21">
        <f t="shared" si="4"/>
        <v>1200</v>
      </c>
      <c r="G88" s="61">
        <f t="shared" si="5"/>
        <v>3.2397408207343416E-2</v>
      </c>
      <c r="H88" s="61">
        <f t="shared" si="6"/>
        <v>2.6711779894933667E-2</v>
      </c>
      <c r="I88" s="155">
        <f>January!AH31</f>
        <v>0</v>
      </c>
      <c r="J88" s="155">
        <f>February!AH31</f>
        <v>0</v>
      </c>
      <c r="K88" s="155">
        <f>March!AH31</f>
        <v>0</v>
      </c>
      <c r="L88" s="155">
        <f>April!AH31</f>
        <v>0</v>
      </c>
      <c r="M88" s="155">
        <f>May!AH31</f>
        <v>0</v>
      </c>
      <c r="N88" s="155">
        <f>June!AH31</f>
        <v>0</v>
      </c>
      <c r="O88" s="155">
        <f>July!AH31</f>
        <v>0</v>
      </c>
      <c r="P88" s="155">
        <f>August!AH31</f>
        <v>0</v>
      </c>
      <c r="Q88" s="155">
        <f>September!AH31</f>
        <v>0</v>
      </c>
      <c r="R88" s="155">
        <f>October!AH31</f>
        <v>0</v>
      </c>
      <c r="S88" s="155">
        <f>November!AH31</f>
        <v>0</v>
      </c>
      <c r="T88" s="155">
        <f>December!AH31</f>
        <v>0</v>
      </c>
      <c r="U88" s="2">
        <f t="shared" si="3"/>
        <v>0</v>
      </c>
    </row>
    <row r="89" spans="1:21" outlineLevel="1" x14ac:dyDescent="0.2">
      <c r="B89" s="6"/>
      <c r="C89" s="14"/>
      <c r="D89" s="14"/>
      <c r="E89" s="14"/>
      <c r="F89" s="21"/>
      <c r="G89" s="95"/>
      <c r="U89" s="2"/>
    </row>
    <row r="90" spans="1:21" outlineLevel="1" x14ac:dyDescent="0.2">
      <c r="B90" s="23" t="s">
        <v>14</v>
      </c>
      <c r="C90" s="14"/>
      <c r="D90" s="14"/>
      <c r="E90" s="17" t="s">
        <v>1</v>
      </c>
      <c r="F90" s="18" t="s">
        <v>0</v>
      </c>
      <c r="G90" s="138"/>
      <c r="U90" s="2"/>
    </row>
    <row r="91" spans="1:21" outlineLevel="1" x14ac:dyDescent="0.2">
      <c r="A91">
        <v>26</v>
      </c>
      <c r="B91" s="23"/>
      <c r="C91" s="45" t="s">
        <v>38</v>
      </c>
      <c r="D91" s="14"/>
      <c r="E91" s="14">
        <f t="shared" ref="E91:E97" si="7">F91/12</f>
        <v>100</v>
      </c>
      <c r="F91" s="27">
        <f>200*6</f>
        <v>1200</v>
      </c>
      <c r="G91" s="61">
        <f t="shared" ref="G91:G97" si="8">F91/F$99</f>
        <v>3.2397408207343416E-2</v>
      </c>
      <c r="H91" s="61">
        <f t="shared" ref="H91:H97" si="9">F91/F$19</f>
        <v>2.6711779894933667E-2</v>
      </c>
      <c r="I91" s="155">
        <f>January!AH32</f>
        <v>0</v>
      </c>
      <c r="J91" s="155">
        <f>February!AH32</f>
        <v>0</v>
      </c>
      <c r="K91" s="155">
        <f>March!AH32</f>
        <v>0</v>
      </c>
      <c r="L91" s="155">
        <f>April!AH32</f>
        <v>0</v>
      </c>
      <c r="M91" s="155">
        <f>May!AH32</f>
        <v>0</v>
      </c>
      <c r="N91" s="155">
        <f>June!AH32</f>
        <v>0</v>
      </c>
      <c r="O91" s="155">
        <f>July!AH32</f>
        <v>0</v>
      </c>
      <c r="P91" s="155">
        <f>August!AH32</f>
        <v>0</v>
      </c>
      <c r="Q91" s="155">
        <f>September!AH32</f>
        <v>0</v>
      </c>
      <c r="R91" s="155">
        <f>October!AH32</f>
        <v>0</v>
      </c>
      <c r="S91" s="155">
        <f>November!AH32</f>
        <v>0</v>
      </c>
      <c r="T91" s="155">
        <f>December!AH32</f>
        <v>0</v>
      </c>
      <c r="U91" s="2">
        <f t="shared" si="3"/>
        <v>0</v>
      </c>
    </row>
    <row r="92" spans="1:21" outlineLevel="1" x14ac:dyDescent="0.2">
      <c r="A92">
        <v>27</v>
      </c>
      <c r="B92" s="6"/>
      <c r="C92" s="14" t="s">
        <v>30</v>
      </c>
      <c r="D92" s="14"/>
      <c r="E92" s="14">
        <f t="shared" si="7"/>
        <v>100</v>
      </c>
      <c r="F92" s="27">
        <v>1200</v>
      </c>
      <c r="G92" s="61">
        <f t="shared" si="8"/>
        <v>3.2397408207343416E-2</v>
      </c>
      <c r="H92" s="61">
        <f t="shared" si="9"/>
        <v>2.6711779894933667E-2</v>
      </c>
      <c r="I92" s="155">
        <f>January!AH33</f>
        <v>0</v>
      </c>
      <c r="J92" s="155">
        <f>February!AH33</f>
        <v>0</v>
      </c>
      <c r="K92" s="155">
        <f>March!AH33</f>
        <v>0</v>
      </c>
      <c r="L92" s="155">
        <f>April!AH33</f>
        <v>0</v>
      </c>
      <c r="M92" s="155">
        <f>May!AH33</f>
        <v>0</v>
      </c>
      <c r="N92" s="155">
        <f>June!AH33</f>
        <v>0</v>
      </c>
      <c r="O92" s="155">
        <f>July!AH33</f>
        <v>0</v>
      </c>
      <c r="P92" s="155">
        <f>August!AH33</f>
        <v>0</v>
      </c>
      <c r="Q92" s="155">
        <f>September!AH33</f>
        <v>0</v>
      </c>
      <c r="R92" s="155">
        <f>October!AH33</f>
        <v>0</v>
      </c>
      <c r="S92" s="155">
        <f>November!AH33</f>
        <v>0</v>
      </c>
      <c r="T92" s="155">
        <f>December!AH33</f>
        <v>0</v>
      </c>
      <c r="U92" s="2">
        <f t="shared" si="3"/>
        <v>0</v>
      </c>
    </row>
    <row r="93" spans="1:21" outlineLevel="1" x14ac:dyDescent="0.2">
      <c r="A93">
        <v>28</v>
      </c>
      <c r="B93" s="6"/>
      <c r="C93" s="14" t="s">
        <v>31</v>
      </c>
      <c r="D93" s="14"/>
      <c r="E93" s="14">
        <f t="shared" si="7"/>
        <v>0</v>
      </c>
      <c r="F93" s="27">
        <v>0</v>
      </c>
      <c r="G93" s="61">
        <f t="shared" si="8"/>
        <v>0</v>
      </c>
      <c r="H93" s="61">
        <f t="shared" si="9"/>
        <v>0</v>
      </c>
      <c r="I93" s="155">
        <f>January!AH34</f>
        <v>0</v>
      </c>
      <c r="J93" s="155">
        <f>February!AH34</f>
        <v>0</v>
      </c>
      <c r="K93" s="155">
        <f>March!AH34</f>
        <v>0</v>
      </c>
      <c r="L93" s="155">
        <f>April!AH34</f>
        <v>0</v>
      </c>
      <c r="M93" s="155">
        <f>May!AH34</f>
        <v>0</v>
      </c>
      <c r="N93" s="155">
        <f>June!AH34</f>
        <v>0</v>
      </c>
      <c r="O93" s="155">
        <f>July!AH34</f>
        <v>0</v>
      </c>
      <c r="P93" s="155">
        <f>August!AH34</f>
        <v>0</v>
      </c>
      <c r="Q93" s="155">
        <f>September!AH34</f>
        <v>0</v>
      </c>
      <c r="R93" s="155">
        <f>October!AH34</f>
        <v>0</v>
      </c>
      <c r="S93" s="155">
        <f>November!AH34</f>
        <v>0</v>
      </c>
      <c r="T93" s="155">
        <f>December!AH34</f>
        <v>0</v>
      </c>
      <c r="U93" s="2">
        <f t="shared" si="3"/>
        <v>0</v>
      </c>
    </row>
    <row r="94" spans="1:21" outlineLevel="1" x14ac:dyDescent="0.2">
      <c r="A94">
        <v>29</v>
      </c>
      <c r="B94" s="6"/>
      <c r="C94" s="14" t="s">
        <v>15</v>
      </c>
      <c r="D94" s="14"/>
      <c r="E94" s="14">
        <f t="shared" si="7"/>
        <v>0</v>
      </c>
      <c r="F94" s="27">
        <v>0</v>
      </c>
      <c r="G94" s="61">
        <f t="shared" si="8"/>
        <v>0</v>
      </c>
      <c r="H94" s="61">
        <f t="shared" si="9"/>
        <v>0</v>
      </c>
      <c r="I94" s="155">
        <f>January!AH35</f>
        <v>0</v>
      </c>
      <c r="J94" s="155">
        <f>February!AH35</f>
        <v>0</v>
      </c>
      <c r="K94" s="155">
        <f>March!AH35</f>
        <v>0</v>
      </c>
      <c r="L94" s="155">
        <f>April!AH35</f>
        <v>0</v>
      </c>
      <c r="M94" s="155">
        <f>May!AH35</f>
        <v>0</v>
      </c>
      <c r="N94" s="155">
        <f>June!AH35</f>
        <v>0</v>
      </c>
      <c r="O94" s="155">
        <f>July!AH35</f>
        <v>0</v>
      </c>
      <c r="P94" s="155">
        <f>August!AH35</f>
        <v>0</v>
      </c>
      <c r="Q94" s="155">
        <f>September!AH35</f>
        <v>0</v>
      </c>
      <c r="R94" s="155">
        <f>October!AH35</f>
        <v>0</v>
      </c>
      <c r="S94" s="155">
        <f>November!AH35</f>
        <v>0</v>
      </c>
      <c r="T94" s="155">
        <f>December!AH35</f>
        <v>0</v>
      </c>
      <c r="U94" s="2">
        <f t="shared" si="3"/>
        <v>0</v>
      </c>
    </row>
    <row r="95" spans="1:21" outlineLevel="1" x14ac:dyDescent="0.2">
      <c r="A95">
        <v>30</v>
      </c>
      <c r="B95" s="6"/>
      <c r="C95" s="14" t="s">
        <v>34</v>
      </c>
      <c r="D95" s="14"/>
      <c r="E95" s="14">
        <f t="shared" si="7"/>
        <v>0</v>
      </c>
      <c r="F95" s="27">
        <v>0</v>
      </c>
      <c r="G95" s="61">
        <f t="shared" si="8"/>
        <v>0</v>
      </c>
      <c r="H95" s="61">
        <f t="shared" si="9"/>
        <v>0</v>
      </c>
      <c r="I95" s="155">
        <f>January!AH36</f>
        <v>0</v>
      </c>
      <c r="J95" s="155">
        <f>February!AH36</f>
        <v>0</v>
      </c>
      <c r="K95" s="155">
        <f>March!AH36</f>
        <v>0</v>
      </c>
      <c r="L95" s="155">
        <f>April!AH36</f>
        <v>0</v>
      </c>
      <c r="M95" s="155">
        <f>May!AH36</f>
        <v>0</v>
      </c>
      <c r="N95" s="155">
        <f>June!AH36</f>
        <v>0</v>
      </c>
      <c r="O95" s="155">
        <f>July!AH36</f>
        <v>0</v>
      </c>
      <c r="P95" s="155">
        <f>August!AH36</f>
        <v>0</v>
      </c>
      <c r="Q95" s="155">
        <f>September!AH36</f>
        <v>0</v>
      </c>
      <c r="R95" s="155">
        <f>October!AH36</f>
        <v>0</v>
      </c>
      <c r="S95" s="155">
        <f>November!AH36</f>
        <v>0</v>
      </c>
      <c r="T95" s="155">
        <f>December!AH36</f>
        <v>0</v>
      </c>
      <c r="U95" s="2">
        <f t="shared" si="3"/>
        <v>0</v>
      </c>
    </row>
    <row r="96" spans="1:21" outlineLevel="1" x14ac:dyDescent="0.2">
      <c r="A96">
        <v>31</v>
      </c>
      <c r="B96" s="6"/>
      <c r="C96" s="45" t="s">
        <v>55</v>
      </c>
      <c r="D96" s="14"/>
      <c r="E96" s="14">
        <f t="shared" si="7"/>
        <v>10</v>
      </c>
      <c r="F96" s="27">
        <v>120</v>
      </c>
      <c r="G96" s="61">
        <f t="shared" si="8"/>
        <v>3.2397408207343412E-3</v>
      </c>
      <c r="H96" s="61">
        <f t="shared" si="9"/>
        <v>2.6711779894933664E-3</v>
      </c>
      <c r="I96" s="155">
        <f>January!AH37</f>
        <v>0</v>
      </c>
      <c r="J96" s="155">
        <f>February!AH37</f>
        <v>0</v>
      </c>
      <c r="K96" s="155">
        <f>March!AH37</f>
        <v>0</v>
      </c>
      <c r="L96" s="155">
        <f>April!AH37</f>
        <v>0</v>
      </c>
      <c r="M96" s="155">
        <f>May!AH37</f>
        <v>0</v>
      </c>
      <c r="N96" s="155">
        <f>June!AH37</f>
        <v>0</v>
      </c>
      <c r="O96" s="155">
        <f>July!AH37</f>
        <v>0</v>
      </c>
      <c r="P96" s="155">
        <f>August!AH37</f>
        <v>0</v>
      </c>
      <c r="Q96" s="155">
        <f>September!AH37</f>
        <v>0</v>
      </c>
      <c r="R96" s="155">
        <f>October!AH37</f>
        <v>0</v>
      </c>
      <c r="S96" s="155">
        <f>November!AH37</f>
        <v>0</v>
      </c>
      <c r="T96" s="155">
        <f>December!AH37</f>
        <v>0</v>
      </c>
      <c r="U96" s="2">
        <f t="shared" si="3"/>
        <v>0</v>
      </c>
    </row>
    <row r="97" spans="1:21" outlineLevel="1" x14ac:dyDescent="0.2">
      <c r="A97">
        <v>32</v>
      </c>
      <c r="B97" s="6"/>
      <c r="C97" s="14" t="s">
        <v>16</v>
      </c>
      <c r="D97" s="14"/>
      <c r="E97" s="14">
        <f t="shared" si="7"/>
        <v>0</v>
      </c>
      <c r="F97" s="27">
        <v>0</v>
      </c>
      <c r="G97" s="61">
        <f t="shared" si="8"/>
        <v>0</v>
      </c>
      <c r="H97" s="61">
        <f t="shared" si="9"/>
        <v>0</v>
      </c>
      <c r="I97" s="155">
        <f>January!AH38</f>
        <v>0</v>
      </c>
      <c r="J97" s="155">
        <f>February!AH38</f>
        <v>0</v>
      </c>
      <c r="K97" s="155">
        <f>March!AH38</f>
        <v>0</v>
      </c>
      <c r="L97" s="155">
        <f>April!AH38</f>
        <v>0</v>
      </c>
      <c r="M97" s="155">
        <f>May!AH38</f>
        <v>0</v>
      </c>
      <c r="N97" s="155">
        <f>June!AH38</f>
        <v>0</v>
      </c>
      <c r="O97" s="155">
        <f>July!AH38</f>
        <v>0</v>
      </c>
      <c r="P97" s="155">
        <f>August!AH38</f>
        <v>0</v>
      </c>
      <c r="Q97" s="155">
        <f>September!AH38</f>
        <v>0</v>
      </c>
      <c r="R97" s="155">
        <f>October!AH38</f>
        <v>0</v>
      </c>
      <c r="S97" s="155">
        <f>November!AH38</f>
        <v>0</v>
      </c>
      <c r="T97" s="155">
        <f>December!AH38</f>
        <v>0</v>
      </c>
      <c r="U97" s="2">
        <f t="shared" si="3"/>
        <v>0</v>
      </c>
    </row>
    <row r="98" spans="1:21" x14ac:dyDescent="0.2">
      <c r="B98" s="6"/>
      <c r="C98" s="14"/>
      <c r="D98" s="14"/>
      <c r="E98" s="14"/>
      <c r="F98" s="21"/>
      <c r="G98" s="95"/>
    </row>
    <row r="99" spans="1:21" x14ac:dyDescent="0.2">
      <c r="B99" s="50" t="s">
        <v>4</v>
      </c>
      <c r="C99" s="8"/>
      <c r="D99" s="8"/>
      <c r="E99" s="8">
        <f>SUM(E62:E97)</f>
        <v>3086.6666666666665</v>
      </c>
      <c r="F99" s="10">
        <f>E99*12</f>
        <v>37040</v>
      </c>
      <c r="G99" s="71"/>
      <c r="H99" s="74"/>
      <c r="I99" s="155">
        <f>SUM(I62:I97)</f>
        <v>0</v>
      </c>
      <c r="J99" s="155">
        <f>SUM(J62:J97)</f>
        <v>0</v>
      </c>
      <c r="K99" s="155">
        <f>SUM(K62:K97)</f>
        <v>0</v>
      </c>
      <c r="L99" s="155">
        <f>SUM(L62:L97)</f>
        <v>0</v>
      </c>
      <c r="M99" s="155">
        <f>SUM(M62:M97)</f>
        <v>0</v>
      </c>
      <c r="N99" s="155">
        <f t="shared" ref="N99:T99" si="10">SUM(N62:N97)</f>
        <v>0</v>
      </c>
      <c r="O99" s="155">
        <f t="shared" si="10"/>
        <v>0</v>
      </c>
      <c r="P99" s="155">
        <f t="shared" si="10"/>
        <v>0</v>
      </c>
      <c r="Q99" s="155">
        <f t="shared" si="10"/>
        <v>0</v>
      </c>
      <c r="R99" s="155">
        <f t="shared" si="10"/>
        <v>0</v>
      </c>
      <c r="S99" s="155">
        <f t="shared" si="10"/>
        <v>0</v>
      </c>
      <c r="T99" s="155">
        <f t="shared" si="10"/>
        <v>0</v>
      </c>
    </row>
    <row r="100" spans="1:21" ht="13.5" thickBot="1" x14ac:dyDescent="0.25">
      <c r="B100" s="6"/>
      <c r="C100" s="14"/>
      <c r="D100" s="14"/>
      <c r="E100" s="14"/>
      <c r="F100" s="21"/>
    </row>
    <row r="101" spans="1:21" ht="25.5" customHeight="1" x14ac:dyDescent="0.3">
      <c r="B101" s="169" t="s">
        <v>105</v>
      </c>
      <c r="C101" s="170"/>
      <c r="D101" s="170"/>
      <c r="E101" s="170"/>
      <c r="F101" s="171"/>
    </row>
    <row r="102" spans="1:21" x14ac:dyDescent="0.2">
      <c r="B102" s="6"/>
      <c r="C102" s="14"/>
      <c r="D102" s="14"/>
      <c r="E102" s="17" t="s">
        <v>1</v>
      </c>
      <c r="F102" s="18" t="s">
        <v>0</v>
      </c>
    </row>
    <row r="103" spans="1:21" x14ac:dyDescent="0.2">
      <c r="B103" s="23" t="s">
        <v>21</v>
      </c>
      <c r="C103" s="14"/>
      <c r="D103" s="28"/>
      <c r="E103" s="28">
        <f>F103/12</f>
        <v>657</v>
      </c>
      <c r="F103" s="29">
        <f>F58-F99</f>
        <v>7884</v>
      </c>
      <c r="G103" s="71"/>
    </row>
    <row r="104" spans="1:21" x14ac:dyDescent="0.2">
      <c r="B104" s="23" t="s">
        <v>22</v>
      </c>
      <c r="C104" s="14"/>
      <c r="D104" s="28"/>
      <c r="E104" s="28">
        <f>F104/12</f>
        <v>430</v>
      </c>
      <c r="F104" s="29">
        <f>F31+F32</f>
        <v>5160</v>
      </c>
      <c r="G104" s="139"/>
      <c r="H104" s="75"/>
    </row>
    <row r="105" spans="1:21" x14ac:dyDescent="0.2">
      <c r="B105" s="23" t="s">
        <v>11</v>
      </c>
      <c r="C105" s="14"/>
      <c r="D105" s="28"/>
      <c r="E105" s="28">
        <f>F105/12</f>
        <v>0</v>
      </c>
      <c r="F105" s="29">
        <f>F51</f>
        <v>0</v>
      </c>
      <c r="G105" s="71"/>
      <c r="H105" s="75"/>
    </row>
    <row r="106" spans="1:21" x14ac:dyDescent="0.2">
      <c r="B106" s="23" t="s">
        <v>23</v>
      </c>
      <c r="C106" s="14"/>
      <c r="D106" s="28"/>
      <c r="E106" s="28">
        <f>F106/12</f>
        <v>21.666666666666668</v>
      </c>
      <c r="F106" s="29">
        <f>F40+D8*26</f>
        <v>260</v>
      </c>
    </row>
    <row r="107" spans="1:21" ht="13.5" thickBot="1" x14ac:dyDescent="0.25">
      <c r="B107" s="11"/>
      <c r="C107" s="24"/>
      <c r="D107" s="30"/>
      <c r="E107" s="30"/>
      <c r="F107" s="12"/>
      <c r="G107" s="71"/>
    </row>
    <row r="108" spans="1:21" x14ac:dyDescent="0.2">
      <c r="H108" s="73"/>
    </row>
    <row r="110" spans="1:21" x14ac:dyDescent="0.2">
      <c r="E110" s="3"/>
    </row>
    <row r="111" spans="1:21" x14ac:dyDescent="0.2">
      <c r="E111" s="3"/>
    </row>
    <row r="112" spans="1:21" x14ac:dyDescent="0.2">
      <c r="E112" s="3"/>
    </row>
  </sheetData>
  <mergeCells count="4">
    <mergeCell ref="B1:F1"/>
    <mergeCell ref="B60:F60"/>
    <mergeCell ref="I60:U60"/>
    <mergeCell ref="B101:F101"/>
  </mergeCells>
  <pageMargins left="0.7" right="0.7" top="0.75" bottom="0.75" header="0.3" footer="0.3"/>
  <pageSetup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>
          <x14:formula1>
            <xm:f>List!$A$1:$A$2</xm:f>
          </x14:formula1>
          <xm:sqref>D4 D11:D12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0070C0"/>
  </sheetPr>
  <dimension ref="B1:AM57"/>
  <sheetViews>
    <sheetView zoomScale="70" zoomScaleNormal="70" workbookViewId="0">
      <selection activeCell="E2" sqref="E2"/>
    </sheetView>
  </sheetViews>
  <sheetFormatPr defaultRowHeight="12.75" x14ac:dyDescent="0.2"/>
  <cols>
    <col min="1" max="1" width="2.7109375" customWidth="1"/>
    <col min="2" max="3" width="3.28515625" customWidth="1"/>
    <col min="4" max="4" width="10.7109375" customWidth="1"/>
    <col min="5" max="5" width="12.5703125" customWidth="1"/>
    <col min="6" max="7" width="3.42578125" customWidth="1"/>
    <col min="8" max="8" width="10.7109375" customWidth="1"/>
    <col min="9" max="9" width="12.7109375" customWidth="1"/>
    <col min="10" max="11" width="3.42578125" customWidth="1"/>
    <col min="12" max="12" width="10.7109375" customWidth="1"/>
    <col min="13" max="13" width="12.7109375" customWidth="1"/>
    <col min="14" max="15" width="3.42578125" customWidth="1"/>
    <col min="16" max="16" width="10.7109375" customWidth="1"/>
    <col min="17" max="17" width="12.7109375" customWidth="1"/>
    <col min="18" max="19" width="3.42578125" customWidth="1"/>
    <col min="20" max="20" width="10.7109375" customWidth="1"/>
    <col min="21" max="21" width="12.7109375" customWidth="1"/>
    <col min="22" max="23" width="3.42578125" customWidth="1"/>
    <col min="24" max="24" width="10.7109375" customWidth="1"/>
    <col min="25" max="25" width="12.7109375" customWidth="1"/>
    <col min="26" max="27" width="3.42578125" customWidth="1"/>
    <col min="28" max="28" width="10.7109375" customWidth="1"/>
    <col min="29" max="29" width="12.7109375" customWidth="1"/>
    <col min="30" max="30" width="2.7109375" customWidth="1"/>
    <col min="31" max="32" width="3.7109375" style="87" customWidth="1"/>
    <col min="33" max="33" width="21.85546875" style="87" bestFit="1" customWidth="1"/>
    <col min="34" max="34" width="10" bestFit="1" customWidth="1"/>
    <col min="35" max="264" width="8.7109375" customWidth="1"/>
  </cols>
  <sheetData>
    <row r="1" spans="2:39" ht="13.5" thickBot="1" x14ac:dyDescent="0.25">
      <c r="AE1" s="33" t="s">
        <v>61</v>
      </c>
    </row>
    <row r="2" spans="2:39" x14ac:dyDescent="0.2">
      <c r="B2" s="4"/>
      <c r="C2" s="108"/>
      <c r="D2" s="98" t="s">
        <v>52</v>
      </c>
      <c r="E2" s="157">
        <v>1200</v>
      </c>
      <c r="F2" s="181" t="str">
        <f ca="1">REPLACE(CELL("filename",A1),1,FIND("]",CELL("filename",A1)),"") &amp; " " &amp;Year</f>
        <v>January 2021</v>
      </c>
      <c r="G2" s="181"/>
      <c r="H2" s="181"/>
      <c r="I2" s="181"/>
      <c r="J2" s="181"/>
      <c r="K2" s="181"/>
      <c r="L2" s="181"/>
      <c r="M2" s="181"/>
      <c r="N2" s="181"/>
      <c r="O2" s="181"/>
      <c r="P2" s="181"/>
      <c r="Q2" s="181"/>
      <c r="R2" s="181"/>
      <c r="S2" s="181"/>
      <c r="T2" s="181"/>
      <c r="U2" s="181"/>
      <c r="V2" s="181"/>
      <c r="W2" s="181"/>
      <c r="X2" s="181"/>
      <c r="Y2" s="181"/>
      <c r="Z2" s="181"/>
      <c r="AA2" s="181"/>
      <c r="AB2" s="181"/>
      <c r="AC2" s="182"/>
      <c r="AE2" s="87">
        <v>1</v>
      </c>
      <c r="AG2" s="87" t="s">
        <v>51</v>
      </c>
    </row>
    <row r="3" spans="2:39" x14ac:dyDescent="0.2">
      <c r="B3" s="6"/>
      <c r="C3" s="87"/>
      <c r="D3" s="112" t="s">
        <v>62</v>
      </c>
      <c r="E3" s="158">
        <v>5000</v>
      </c>
      <c r="F3" s="183"/>
      <c r="G3" s="183"/>
      <c r="H3" s="183"/>
      <c r="I3" s="183"/>
      <c r="J3" s="183"/>
      <c r="K3" s="183"/>
      <c r="L3" s="183"/>
      <c r="M3" s="183"/>
      <c r="N3" s="183"/>
      <c r="O3" s="183"/>
      <c r="P3" s="183"/>
      <c r="Q3" s="183"/>
      <c r="R3" s="183"/>
      <c r="S3" s="183"/>
      <c r="T3" s="183"/>
      <c r="U3" s="183"/>
      <c r="V3" s="183"/>
      <c r="W3" s="183"/>
      <c r="X3" s="183"/>
      <c r="Y3" s="183"/>
      <c r="Z3" s="183"/>
      <c r="AA3" s="183"/>
      <c r="AB3" s="183"/>
      <c r="AC3" s="184"/>
      <c r="AE3" s="87">
        <v>2</v>
      </c>
      <c r="AG3" s="87" t="s">
        <v>60</v>
      </c>
    </row>
    <row r="4" spans="2:39" ht="13.5" thickBot="1" x14ac:dyDescent="0.25">
      <c r="B4" s="11"/>
      <c r="C4" s="109"/>
      <c r="D4" s="99" t="s">
        <v>53</v>
      </c>
      <c r="E4" s="159">
        <v>-800</v>
      </c>
      <c r="F4" s="185"/>
      <c r="G4" s="185"/>
      <c r="H4" s="185"/>
      <c r="I4" s="185"/>
      <c r="J4" s="185"/>
      <c r="K4" s="185"/>
      <c r="L4" s="185"/>
      <c r="M4" s="185"/>
      <c r="N4" s="185"/>
      <c r="O4" s="185"/>
      <c r="P4" s="185"/>
      <c r="Q4" s="185"/>
      <c r="R4" s="185"/>
      <c r="S4" s="185"/>
      <c r="T4" s="185"/>
      <c r="U4" s="185"/>
      <c r="V4" s="185"/>
      <c r="W4" s="185"/>
      <c r="X4" s="185"/>
      <c r="Y4" s="185"/>
      <c r="Z4" s="185"/>
      <c r="AA4" s="185"/>
      <c r="AB4" s="185"/>
      <c r="AC4" s="186"/>
      <c r="AE4" s="87">
        <v>3</v>
      </c>
      <c r="AG4" s="87" t="s">
        <v>48</v>
      </c>
    </row>
    <row r="5" spans="2:39" ht="13.5" thickBot="1" x14ac:dyDescent="0.25">
      <c r="B5" s="187" t="s">
        <v>40</v>
      </c>
      <c r="C5" s="188"/>
      <c r="D5" s="188"/>
      <c r="E5" s="189"/>
      <c r="F5" s="187" t="s">
        <v>41</v>
      </c>
      <c r="G5" s="188"/>
      <c r="H5" s="188"/>
      <c r="I5" s="189"/>
      <c r="J5" s="187" t="s">
        <v>42</v>
      </c>
      <c r="K5" s="188"/>
      <c r="L5" s="188"/>
      <c r="M5" s="189"/>
      <c r="N5" s="187" t="s">
        <v>43</v>
      </c>
      <c r="O5" s="188"/>
      <c r="P5" s="188"/>
      <c r="Q5" s="189"/>
      <c r="R5" s="187" t="s">
        <v>44</v>
      </c>
      <c r="S5" s="188"/>
      <c r="T5" s="188"/>
      <c r="U5" s="189"/>
      <c r="V5" s="187" t="s">
        <v>45</v>
      </c>
      <c r="W5" s="188"/>
      <c r="X5" s="188"/>
      <c r="Y5" s="189"/>
      <c r="Z5" s="187" t="s">
        <v>39</v>
      </c>
      <c r="AA5" s="188"/>
      <c r="AB5" s="188"/>
      <c r="AC5" s="189"/>
      <c r="AE5" s="33" t="s">
        <v>46</v>
      </c>
      <c r="AH5" s="1" t="s">
        <v>54</v>
      </c>
      <c r="AK5" s="93"/>
      <c r="AL5" s="94"/>
    </row>
    <row r="6" spans="2:39" ht="13.5" thickBot="1" x14ac:dyDescent="0.25">
      <c r="B6" s="118" t="s">
        <v>47</v>
      </c>
      <c r="C6" s="119" t="s">
        <v>59</v>
      </c>
      <c r="D6" s="119" t="s">
        <v>49</v>
      </c>
      <c r="E6" s="120" t="s">
        <v>50</v>
      </c>
      <c r="F6" s="118" t="s">
        <v>47</v>
      </c>
      <c r="G6" s="119" t="s">
        <v>59</v>
      </c>
      <c r="H6" s="119" t="s">
        <v>49</v>
      </c>
      <c r="I6" s="120" t="s">
        <v>50</v>
      </c>
      <c r="J6" s="118" t="s">
        <v>47</v>
      </c>
      <c r="K6" s="119" t="s">
        <v>59</v>
      </c>
      <c r="L6" s="119" t="s">
        <v>49</v>
      </c>
      <c r="M6" s="120" t="s">
        <v>50</v>
      </c>
      <c r="N6" s="118" t="s">
        <v>47</v>
      </c>
      <c r="O6" s="119" t="s">
        <v>59</v>
      </c>
      <c r="P6" s="119" t="s">
        <v>49</v>
      </c>
      <c r="Q6" s="120" t="s">
        <v>50</v>
      </c>
      <c r="R6" s="118" t="s">
        <v>47</v>
      </c>
      <c r="S6" s="119" t="s">
        <v>59</v>
      </c>
      <c r="T6" s="119" t="s">
        <v>49</v>
      </c>
      <c r="U6" s="120" t="s">
        <v>50</v>
      </c>
      <c r="V6" s="118" t="s">
        <v>47</v>
      </c>
      <c r="W6" s="119" t="s">
        <v>59</v>
      </c>
      <c r="X6" s="119" t="s">
        <v>49</v>
      </c>
      <c r="Y6" s="120" t="s">
        <v>50</v>
      </c>
      <c r="Z6" s="118" t="s">
        <v>47</v>
      </c>
      <c r="AA6" s="119" t="s">
        <v>59</v>
      </c>
      <c r="AB6" s="119" t="s">
        <v>49</v>
      </c>
      <c r="AC6" s="120" t="s">
        <v>50</v>
      </c>
      <c r="AE6">
        <v>0</v>
      </c>
      <c r="AF6" s="94"/>
      <c r="AG6" t="s">
        <v>58</v>
      </c>
      <c r="AH6">
        <f t="array" ref="AH6">SUM(IF($B$7:$B$11=AE6,$E$7:$E$11),IF($F$7:$F$11=AE6,$I$7:$I$11),IF($J$7:$J$11=AE6,$M$7:$M$11),IF($N$7:$N$11=AE6,$Q$7:$Q$11),IF($R$7:$R$11=AE6,$U$7:$U$11),IF($V$7:$V$11=AE6,$Y$7:$Y$11),IF($Z$7:$Z$11=AE6,$AC$7:$AC$11),
IF($B$15:$B$19=AE6,$E$15:$E$19),IF($F$15:$F$19=AE6,$I$15:$I$19),IF($J$15:$J$19=AE6,$M$15:$M$19),IF($N$15:$N$19=AE6,$Q$15:$Q$19),IF($R$15:$R$19=AE6,$U$15:$U$19),IF($V$15:$V$19=AE6,$Y$15:$Y$19),IF($Z$15:$Z$19=AE6,$AC$15:$AC$19),
IF($B$23:$B$27=AE6,$E$23:$E$27),IF($F$23:$F$27=AE6,$I$23:$I$27),IF($J$23:$J$27=AE6,$M$23:$M$27),IF($N$23:$N$27=AE6,$Q$23:$Q$27),IF($R$23:$R$27=AE6,$U$23:$U$27),IF($V$23:$V$27=AE6,$Y$23:$Y$27),IF($Z$23:$Z$27=AE6,$AC$23:$AC$27),
IF($B$31:$B$35=AE6,$E$31:$E$35),IF($F$31:$F$35=AE6,$I$31:$I$35),IF($J$31:$J$35=AE6,$M$31:$M$35),IF($N$31:$N$35=AE6,$Q$31:$Q$35),IF($R$31:$R$35=AE6,$U$31:$U$35),IF($V$31:$V$35=AE6,$Y$31:$Y$35),IF($Z$31:$Z$35=AE6,$AC$31:$AC$35),
IF($B$39:$B$43=AE6,$E$39:$E$43),IF($F$39:$F$43=AE6,$I$39:$I$43),IF($J$39:$J$43=AE6,$M$39:$M$43),IF($N$39:$N$43=AE6,$Q$39:$Q$43),IF($R$39:$R$43=AE6,$U$39:$U$43),IF($V$39:$V$43=AE6,$Y$39:$Y$43),IF($Z$39:$Z$43=AE6,$AC$39:$AC$43),
IF($B$47:$B$51=AE6,$E$47:$E$51),IF($F$47:$F$51=AE6,$I$47:$I$51),IF($J$47:$J$51=AE6,$M$47:$M$51),IF($N$47:$N$51=AE6,$Q$47:$Q$51),IF($R$47:$R$51=AE6,$U$47:$U$51),IF($V$47:$V$51=AE6,$Y$47:$Y$51),IF($Z$47:$Z$51=AE6,$AC$47:$AC$51))</f>
        <v>0</v>
      </c>
    </row>
    <row r="7" spans="2:39" s="89" customFormat="1" x14ac:dyDescent="0.2">
      <c r="B7" s="127"/>
      <c r="C7" s="128"/>
      <c r="D7" s="129"/>
      <c r="E7" s="130"/>
      <c r="F7" s="127"/>
      <c r="G7" s="128"/>
      <c r="H7" s="129"/>
      <c r="I7" s="130"/>
      <c r="J7" s="127"/>
      <c r="K7" s="128"/>
      <c r="L7" s="129"/>
      <c r="M7" s="130"/>
      <c r="N7" s="127"/>
      <c r="O7" s="128"/>
      <c r="P7" s="129"/>
      <c r="Q7" s="130"/>
      <c r="R7" s="127"/>
      <c r="S7" s="128"/>
      <c r="T7" s="129"/>
      <c r="U7" s="130"/>
      <c r="V7" s="102"/>
      <c r="W7" s="96"/>
      <c r="X7" s="113"/>
      <c r="Y7" s="56"/>
      <c r="Z7" s="101"/>
      <c r="AA7" s="111"/>
      <c r="AB7" s="151"/>
      <c r="AC7" s="100"/>
      <c r="AE7" s="5">
        <v>1</v>
      </c>
      <c r="AF7" s="94"/>
      <c r="AG7" s="9" t="str">
        <f>'Budget 2021'!C62</f>
        <v>Groceries</v>
      </c>
      <c r="AH7">
        <f t="array" ref="AH7">SUM(IF($B$7:$B$11=AE7,$E$7:$E$11),IF($F$7:$F$11=AE7,$I$7:$I$11),IF($J$7:$J$11=AE7,$M$7:$M$11),IF($N$7:$N$11=AE7,$Q$7:$Q$11),IF($R$7:$R$11=AE7,$U$7:$U$11),IF($V$7:$V$11=AE7,$Y$7:$Y$11),IF($Z$7:$Z$11=AE7,$AC$7:$AC$11),
IF($B$15:$B$19=AE7,$E$15:$E$19),IF($F$15:$F$19=AE7,$I$15:$I$19),IF($J$15:$J$19=AE7,$M$15:$M$19),IF($N$15:$N$19=AE7,$Q$15:$Q$19),IF($R$15:$R$19=AE7,$U$15:$U$19),IF($V$15:$V$19=AE7,$Y$15:$Y$19),IF($Z$15:$Z$19=AE7,$AC$15:$AC$19),
IF($B$23:$B$27=AE7,$E$23:$E$27),IF($F$23:$F$27=AE7,$I$23:$I$27),IF($J$23:$J$27=AE7,$M$23:$M$27),IF($N$23:$N$27=AE7,$Q$23:$Q$27),IF($R$23:$R$27=AE7,$U$23:$U$27),IF($V$23:$V$27=AE7,$Y$23:$Y$27),IF($Z$23:$Z$27=AE7,$AC$23:$AC$27),
IF($B$31:$B$35=AE7,$E$31:$E$35),IF($F$31:$F$35=AE7,$I$31:$I$35),IF($J$31:$J$35=AE7,$M$31:$M$35),IF($N$31:$N$35=AE7,$Q$31:$Q$35),IF($R$31:$R$35=AE7,$U$31:$U$35),IF($V$31:$V$35=AE7,$Y$31:$Y$35),IF($Z$31:$Z$35=AE7,$AC$31:$AC$35),
IF($B$39:$B$43=AE7,$E$39:$E$43),IF($F$39:$F$43=AE7,$I$39:$I$43),IF($J$39:$J$43=AE7,$M$39:$M$43),IF($N$39:$N$43=AE7,$Q$39:$Q$43),IF($R$39:$R$43=AE7,$U$39:$U$43),IF($V$39:$V$43=AE7,$Y$39:$Y$43),IF($Z$39:$Z$43=AE7,$AC$39:$AC$43),
IF($B$47:$B$51=AE7,$E$47:$E$51),IF($F$47:$F$51=AE7,$I$47:$I$51),IF($J$47:$J$51=AE7,$M$47:$M$51),IF($N$47:$N$51=AE7,$Q$47:$Q$51),IF($R$47:$R$51=AE7,$U$47:$U$51),IF($V$47:$V$51=AE7,$Y$47:$Y$51),IF($Z$47:$Z$51=AE7,$AC$47:$AC$51))</f>
        <v>0</v>
      </c>
      <c r="AJ7" s="5"/>
      <c r="AK7" s="5"/>
      <c r="AL7" s="9"/>
      <c r="AM7"/>
    </row>
    <row r="8" spans="2:39" s="89" customFormat="1" x14ac:dyDescent="0.2">
      <c r="B8" s="131"/>
      <c r="C8" s="132"/>
      <c r="D8" s="133"/>
      <c r="E8" s="134"/>
      <c r="F8" s="131"/>
      <c r="G8" s="132"/>
      <c r="H8" s="133"/>
      <c r="I8" s="134"/>
      <c r="J8" s="131"/>
      <c r="K8" s="132"/>
      <c r="L8" s="133"/>
      <c r="M8" s="134"/>
      <c r="N8" s="131"/>
      <c r="O8" s="132"/>
      <c r="P8" s="133"/>
      <c r="Q8" s="134"/>
      <c r="R8" s="131"/>
      <c r="S8" s="132"/>
      <c r="T8" s="133"/>
      <c r="U8" s="134"/>
      <c r="V8" s="102"/>
      <c r="W8" s="96"/>
      <c r="X8" s="113"/>
      <c r="Y8" s="56"/>
      <c r="Z8" s="102"/>
      <c r="AA8" s="96"/>
      <c r="AB8" s="107"/>
      <c r="AC8" s="56"/>
      <c r="AE8" s="5">
        <v>2</v>
      </c>
      <c r="AF8" s="94"/>
      <c r="AG8" s="9" t="str">
        <f>'Budget 2021'!C63</f>
        <v>Gasoline</v>
      </c>
      <c r="AH8">
        <f t="array" ref="AH8">SUM(IF($B$7:$B$11=AE8,$E$7:$E$11),IF($F$7:$F$11=AE8,$I$7:$I$11),IF($J$7:$J$11=AE8,$M$7:$M$11),IF($N$7:$N$11=AE8,$Q$7:$Q$11),IF($R$7:$R$11=AE8,$U$7:$U$11),IF($V$7:$V$11=AE8,$Y$7:$Y$11),IF($Z$7:$Z$11=AE8,$AC$7:$AC$11),
IF($B$15:$B$19=AE8,$E$15:$E$19),IF($F$15:$F$19=AE8,$I$15:$I$19),IF($J$15:$J$19=AE8,$M$15:$M$19),IF($N$15:$N$19=AE8,$Q$15:$Q$19),IF($R$15:$R$19=AE8,$U$15:$U$19),IF($V$15:$V$19=AE8,$Y$15:$Y$19),IF($Z$15:$Z$19=AE8,$AC$15:$AC$19),
IF($B$23:$B$27=AE8,$E$23:$E$27),IF($F$23:$F$27=AE8,$I$23:$I$27),IF($J$23:$J$27=AE8,$M$23:$M$27),IF($N$23:$N$27=AE8,$Q$23:$Q$27),IF($R$23:$R$27=AE8,$U$23:$U$27),IF($V$23:$V$27=AE8,$Y$23:$Y$27),IF($Z$23:$Z$27=AE8,$AC$23:$AC$27),
IF($B$31:$B$35=AE8,$E$31:$E$35),IF($F$31:$F$35=AE8,$I$31:$I$35),IF($J$31:$J$35=AE8,$M$31:$M$35),IF($N$31:$N$35=AE8,$Q$31:$Q$35),IF($R$31:$R$35=AE8,$U$31:$U$35),IF($V$31:$V$35=AE8,$Y$31:$Y$35),IF($Z$31:$Z$35=AE8,$AC$31:$AC$35),
IF($B$39:$B$43=AE8,$E$39:$E$43),IF($F$39:$F$43=AE8,$I$39:$I$43),IF($J$39:$J$43=AE8,$M$39:$M$43),IF($N$39:$N$43=AE8,$Q$39:$Q$43),IF($R$39:$R$43=AE8,$U$39:$U$43),IF($V$39:$V$43=AE8,$Y$39:$Y$43),IF($Z$39:$Z$43=AE8,$AC$39:$AC$43),
IF($B$47:$B$51=AE8,$E$47:$E$51),IF($F$47:$F$51=AE8,$I$47:$I$51),IF($J$47:$J$51=AE8,$M$47:$M$51),IF($N$47:$N$51=AE8,$Q$47:$Q$51),IF($R$47:$R$51=AE8,$U$47:$U$51),IF($V$47:$V$51=AE8,$Y$47:$Y$51),IF($Z$47:$Z$51=AE8,$AC$47:$AC$51))</f>
        <v>0</v>
      </c>
      <c r="AJ8" s="5"/>
      <c r="AK8" s="5"/>
      <c r="AL8" s="9"/>
      <c r="AM8"/>
    </row>
    <row r="9" spans="2:39" s="89" customFormat="1" x14ac:dyDescent="0.2">
      <c r="B9" s="131"/>
      <c r="C9" s="132"/>
      <c r="D9" s="133"/>
      <c r="E9" s="134"/>
      <c r="F9" s="131"/>
      <c r="G9" s="132"/>
      <c r="H9" s="133"/>
      <c r="I9" s="134"/>
      <c r="J9" s="131"/>
      <c r="K9" s="132"/>
      <c r="L9" s="133"/>
      <c r="M9" s="134"/>
      <c r="N9" s="131"/>
      <c r="O9" s="132"/>
      <c r="P9" s="133"/>
      <c r="Q9" s="134"/>
      <c r="R9" s="131"/>
      <c r="S9" s="132"/>
      <c r="T9" s="133"/>
      <c r="U9" s="134"/>
      <c r="V9" s="102"/>
      <c r="W9" s="96"/>
      <c r="X9" s="113"/>
      <c r="Y9" s="56"/>
      <c r="Z9" s="102"/>
      <c r="AA9" s="96"/>
      <c r="AB9" s="107"/>
      <c r="AC9" s="56"/>
      <c r="AE9" s="5">
        <v>3</v>
      </c>
      <c r="AF9" s="94"/>
      <c r="AG9" s="9" t="str">
        <f>'Budget 2021'!C64</f>
        <v>User 1 CASH</v>
      </c>
      <c r="AH9">
        <f t="array" ref="AH9">SUM(IF($B$7:$B$11=AE9,$E$7:$E$11),IF($F$7:$F$11=AE9,$I$7:$I$11),IF($J$7:$J$11=AE9,$M$7:$M$11),IF($N$7:$N$11=AE9,$Q$7:$Q$11),IF($R$7:$R$11=AE9,$U$7:$U$11),IF($V$7:$V$11=AE9,$Y$7:$Y$11),IF($Z$7:$Z$11=AE9,$AC$7:$AC$11),
IF($B$15:$B$19=AE9,$E$15:$E$19),IF($F$15:$F$19=AE9,$I$15:$I$19),IF($J$15:$J$19=AE9,$M$15:$M$19),IF($N$15:$N$19=AE9,$Q$15:$Q$19),IF($R$15:$R$19=AE9,$U$15:$U$19),IF($V$15:$V$19=AE9,$Y$15:$Y$19),IF($Z$15:$Z$19=AE9,$AC$15:$AC$19),
IF($B$23:$B$27=AE9,$E$23:$E$27),IF($F$23:$F$27=AE9,$I$23:$I$27),IF($J$23:$J$27=AE9,$M$23:$M$27),IF($N$23:$N$27=AE9,$Q$23:$Q$27),IF($R$23:$R$27=AE9,$U$23:$U$27),IF($V$23:$V$27=AE9,$Y$23:$Y$27),IF($Z$23:$Z$27=AE9,$AC$23:$AC$27),
IF($B$31:$B$35=AE9,$E$31:$E$35),IF($F$31:$F$35=AE9,$I$31:$I$35),IF($J$31:$J$35=AE9,$M$31:$M$35),IF($N$31:$N$35=AE9,$Q$31:$Q$35),IF($R$31:$R$35=AE9,$U$31:$U$35),IF($V$31:$V$35=AE9,$Y$31:$Y$35),IF($Z$31:$Z$35=AE9,$AC$31:$AC$35),
IF($B$39:$B$43=AE9,$E$39:$E$43),IF($F$39:$F$43=AE9,$I$39:$I$43),IF($J$39:$J$43=AE9,$M$39:$M$43),IF($N$39:$N$43=AE9,$Q$39:$Q$43),IF($R$39:$R$43=AE9,$U$39:$U$43),IF($V$39:$V$43=AE9,$Y$39:$Y$43),IF($Z$39:$Z$43=AE9,$AC$39:$AC$43),
IF($B$47:$B$51=AE9,$E$47:$E$51),IF($F$47:$F$51=AE9,$I$47:$I$51),IF($J$47:$J$51=AE9,$M$47:$M$51),IF($N$47:$N$51=AE9,$Q$47:$Q$51),IF($R$47:$R$51=AE9,$U$47:$U$51),IF($V$47:$V$51=AE9,$Y$47:$Y$51),IF($Z$47:$Z$51=AE9,$AC$47:$AC$51))</f>
        <v>0</v>
      </c>
      <c r="AJ9" s="5"/>
      <c r="AK9" s="5"/>
      <c r="AL9" s="9"/>
      <c r="AM9"/>
    </row>
    <row r="10" spans="2:39" s="89" customFormat="1" x14ac:dyDescent="0.2">
      <c r="B10" s="131"/>
      <c r="C10" s="132"/>
      <c r="D10" s="133"/>
      <c r="E10" s="134"/>
      <c r="F10" s="131"/>
      <c r="G10" s="132"/>
      <c r="H10" s="133"/>
      <c r="I10" s="134"/>
      <c r="J10" s="131"/>
      <c r="K10" s="132"/>
      <c r="L10" s="133"/>
      <c r="M10" s="134"/>
      <c r="N10" s="131"/>
      <c r="O10" s="132"/>
      <c r="P10" s="133"/>
      <c r="Q10" s="134"/>
      <c r="R10" s="131"/>
      <c r="S10" s="132"/>
      <c r="T10" s="133"/>
      <c r="U10" s="134"/>
      <c r="V10" s="102"/>
      <c r="W10" s="96"/>
      <c r="X10" s="113"/>
      <c r="Y10" s="56"/>
      <c r="Z10" s="102"/>
      <c r="AA10" s="96"/>
      <c r="AB10" s="107"/>
      <c r="AC10" s="56"/>
      <c r="AE10" s="5">
        <v>4</v>
      </c>
      <c r="AF10" s="94"/>
      <c r="AG10" s="9" t="str">
        <f>'Budget 2021'!C65</f>
        <v>User 2 CASH</v>
      </c>
      <c r="AH10">
        <f t="array" ref="AH10">SUM(IF($B$7:$B$11=AE10,$E$7:$E$11),IF($F$7:$F$11=AE10,$I$7:$I$11),IF($J$7:$J$11=AE10,$M$7:$M$11),IF($N$7:$N$11=AE10,$Q$7:$Q$11),IF($R$7:$R$11=AE10,$U$7:$U$11),IF($V$7:$V$11=AE10,$Y$7:$Y$11),IF($Z$7:$Z$11=AE10,$AC$7:$AC$11),
IF($B$15:$B$19=AE10,$E$15:$E$19),IF($F$15:$F$19=AE10,$I$15:$I$19),IF($J$15:$J$19=AE10,$M$15:$M$19),IF($N$15:$N$19=AE10,$Q$15:$Q$19),IF($R$15:$R$19=AE10,$U$15:$U$19),IF($V$15:$V$19=AE10,$Y$15:$Y$19),IF($Z$15:$Z$19=AE10,$AC$15:$AC$19),
IF($B$23:$B$27=AE10,$E$23:$E$27),IF($F$23:$F$27=AE10,$I$23:$I$27),IF($J$23:$J$27=AE10,$M$23:$M$27),IF($N$23:$N$27=AE10,$Q$23:$Q$27),IF($R$23:$R$27=AE10,$U$23:$U$27),IF($V$23:$V$27=AE10,$Y$23:$Y$27),IF($Z$23:$Z$27=AE10,$AC$23:$AC$27),
IF($B$31:$B$35=AE10,$E$31:$E$35),IF($F$31:$F$35=AE10,$I$31:$I$35),IF($J$31:$J$35=AE10,$M$31:$M$35),IF($N$31:$N$35=AE10,$Q$31:$Q$35),IF($R$31:$R$35=AE10,$U$31:$U$35),IF($V$31:$V$35=AE10,$Y$31:$Y$35),IF($Z$31:$Z$35=AE10,$AC$31:$AC$35),
IF($B$39:$B$43=AE10,$E$39:$E$43),IF($F$39:$F$43=AE10,$I$39:$I$43),IF($J$39:$J$43=AE10,$M$39:$M$43),IF($N$39:$N$43=AE10,$Q$39:$Q$43),IF($R$39:$R$43=AE10,$U$39:$U$43),IF($V$39:$V$43=AE10,$Y$39:$Y$43),IF($Z$39:$Z$43=AE10,$AC$39:$AC$43),
IF($B$47:$B$51=AE10,$E$47:$E$51),IF($F$47:$F$51=AE10,$I$47:$I$51),IF($J$47:$J$51=AE10,$M$47:$M$51),IF($N$47:$N$51=AE10,$Q$47:$Q$51),IF($R$47:$R$51=AE10,$U$47:$U$51),IF($V$47:$V$51=AE10,$Y$47:$Y$51),IF($Z$47:$Z$51=AE10,$AC$47:$AC$51))</f>
        <v>0</v>
      </c>
      <c r="AJ10" s="5"/>
      <c r="AK10" s="5"/>
      <c r="AL10" s="9"/>
      <c r="AM10"/>
    </row>
    <row r="11" spans="2:39" s="89" customFormat="1" x14ac:dyDescent="0.2">
      <c r="B11" s="131"/>
      <c r="C11" s="132"/>
      <c r="D11" s="133"/>
      <c r="E11" s="134"/>
      <c r="F11" s="131"/>
      <c r="G11" s="132"/>
      <c r="H11" s="133"/>
      <c r="I11" s="134"/>
      <c r="J11" s="131"/>
      <c r="K11" s="132"/>
      <c r="L11" s="133"/>
      <c r="M11" s="134"/>
      <c r="N11" s="131"/>
      <c r="O11" s="132"/>
      <c r="P11" s="133"/>
      <c r="Q11" s="134"/>
      <c r="R11" s="131"/>
      <c r="S11" s="132"/>
      <c r="T11" s="133"/>
      <c r="U11" s="134"/>
      <c r="V11" s="102"/>
      <c r="W11" s="96"/>
      <c r="X11" s="113"/>
      <c r="Y11" s="56"/>
      <c r="Z11" s="102"/>
      <c r="AA11" s="96"/>
      <c r="AB11" s="107"/>
      <c r="AC11" s="56"/>
      <c r="AE11" s="5">
        <v>5</v>
      </c>
      <c r="AF11" s="94"/>
      <c r="AG11" s="9" t="str">
        <f>'Budget 2021'!C66</f>
        <v>Recreation</v>
      </c>
      <c r="AH11">
        <f t="array" ref="AH11">SUM(IF($B$7:$B$11=AE11,$E$7:$E$11),IF($F$7:$F$11=AE11,$I$7:$I$11),IF($J$7:$J$11=AE11,$M$7:$M$11),IF($N$7:$N$11=AE11,$Q$7:$Q$11),IF($R$7:$R$11=AE11,$U$7:$U$11),IF($V$7:$V$11=AE11,$Y$7:$Y$11),IF($Z$7:$Z$11=AE11,$AC$7:$AC$11),
IF($B$15:$B$19=AE11,$E$15:$E$19),IF($F$15:$F$19=AE11,$I$15:$I$19),IF($J$15:$J$19=AE11,$M$15:$M$19),IF($N$15:$N$19=AE11,$Q$15:$Q$19),IF($R$15:$R$19=AE11,$U$15:$U$19),IF($V$15:$V$19=AE11,$Y$15:$Y$19),IF($Z$15:$Z$19=AE11,$AC$15:$AC$19),
IF($B$23:$B$27=AE11,$E$23:$E$27),IF($F$23:$F$27=AE11,$I$23:$I$27),IF($J$23:$J$27=AE11,$M$23:$M$27),IF($N$23:$N$27=AE11,$Q$23:$Q$27),IF($R$23:$R$27=AE11,$U$23:$U$27),IF($V$23:$V$27=AE11,$Y$23:$Y$27),IF($Z$23:$Z$27=AE11,$AC$23:$AC$27),
IF($B$31:$B$35=AE11,$E$31:$E$35),IF($F$31:$F$35=AE11,$I$31:$I$35),IF($J$31:$J$35=AE11,$M$31:$M$35),IF($N$31:$N$35=AE11,$Q$31:$Q$35),IF($R$31:$R$35=AE11,$U$31:$U$35),IF($V$31:$V$35=AE11,$Y$31:$Y$35),IF($Z$31:$Z$35=AE11,$AC$31:$AC$35),
IF($B$39:$B$43=AE11,$E$39:$E$43),IF($F$39:$F$43=AE11,$I$39:$I$43),IF($J$39:$J$43=AE11,$M$39:$M$43),IF($N$39:$N$43=AE11,$Q$39:$Q$43),IF($R$39:$R$43=AE11,$U$39:$U$43),IF($V$39:$V$43=AE11,$Y$39:$Y$43),IF($Z$39:$Z$43=AE11,$AC$39:$AC$43),
IF($B$47:$B$51=AE11,$E$47:$E$51),IF($F$47:$F$51=AE11,$I$47:$I$51),IF($J$47:$J$51=AE11,$M$47:$M$51),IF($N$47:$N$51=AE11,$Q$47:$Q$51),IF($R$47:$R$51=AE11,$U$47:$U$51),IF($V$47:$V$51=AE11,$Y$47:$Y$51),IF($Z$47:$Z$51=AE11,$AC$47:$AC$51))</f>
        <v>0</v>
      </c>
      <c r="AJ11" s="5"/>
      <c r="AK11" s="5"/>
      <c r="AL11" s="9"/>
      <c r="AM11"/>
    </row>
    <row r="12" spans="2:39" s="89" customFormat="1" x14ac:dyDescent="0.2">
      <c r="B12" s="177">
        <v>27</v>
      </c>
      <c r="C12" s="178"/>
      <c r="D12" s="133" t="s">
        <v>51</v>
      </c>
      <c r="E12" s="134">
        <f t="array" ref="E12">E2+SUM(IF(C7:C11=1,E7:E11))</f>
        <v>1200</v>
      </c>
      <c r="F12" s="177">
        <f>B12+1</f>
        <v>28</v>
      </c>
      <c r="G12" s="178"/>
      <c r="H12" s="133" t="s">
        <v>51</v>
      </c>
      <c r="I12" s="134">
        <f t="array" ref="I12">E12+SUM(IF(G7:G11=1,I7:I11))</f>
        <v>1200</v>
      </c>
      <c r="J12" s="177">
        <f>F12+1</f>
        <v>29</v>
      </c>
      <c r="K12" s="178"/>
      <c r="L12" s="133" t="s">
        <v>51</v>
      </c>
      <c r="M12" s="134">
        <f t="array" ref="M12">I12+SUM(IF(K7:K11=1,M7:M11))</f>
        <v>1200</v>
      </c>
      <c r="N12" s="177">
        <f>J12+1</f>
        <v>30</v>
      </c>
      <c r="O12" s="178"/>
      <c r="P12" s="133" t="s">
        <v>51</v>
      </c>
      <c r="Q12" s="134">
        <f t="array" ref="Q12">M12+SUM(IF(O7:O11=1,Q7:Q11))</f>
        <v>1200</v>
      </c>
      <c r="R12" s="177">
        <f>N12+1</f>
        <v>31</v>
      </c>
      <c r="S12" s="178"/>
      <c r="T12" s="133" t="s">
        <v>51</v>
      </c>
      <c r="U12" s="134">
        <f t="array" ref="U12">Q12+SUM(IF(S7:S11=1,U7:U11))</f>
        <v>1200</v>
      </c>
      <c r="V12" s="173">
        <v>1</v>
      </c>
      <c r="W12" s="174"/>
      <c r="X12" s="107" t="s">
        <v>51</v>
      </c>
      <c r="Y12" s="56">
        <f t="array" ref="Y12">U12+SUM(IF(W7:W11=1,Y7:Y11))</f>
        <v>1200</v>
      </c>
      <c r="Z12" s="173">
        <f>V12+1</f>
        <v>2</v>
      </c>
      <c r="AA12" s="174"/>
      <c r="AB12" s="107" t="s">
        <v>51</v>
      </c>
      <c r="AC12" s="56">
        <f t="array" ref="AC12">Y12+SUM(IF(AA7:AA11=1,AC7:AC11))</f>
        <v>1200</v>
      </c>
      <c r="AE12" s="5">
        <v>6</v>
      </c>
      <c r="AF12" s="94"/>
      <c r="AG12" s="9" t="str">
        <f>'Budget 2021'!C67</f>
        <v>Work Exp</v>
      </c>
      <c r="AH12">
        <f t="array" ref="AH12">SUM(IF($B$7:$B$11=AE12,$E$7:$E$11),IF($F$7:$F$11=AE12,$I$7:$I$11),IF($J$7:$J$11=AE12,$M$7:$M$11),IF($N$7:$N$11=AE12,$Q$7:$Q$11),IF($R$7:$R$11=AE12,$U$7:$U$11),IF($V$7:$V$11=AE12,$Y$7:$Y$11),IF($Z$7:$Z$11=AE12,$AC$7:$AC$11),
IF($B$15:$B$19=AE12,$E$15:$E$19),IF($F$15:$F$19=AE12,$I$15:$I$19),IF($J$15:$J$19=AE12,$M$15:$M$19),IF($N$15:$N$19=AE12,$Q$15:$Q$19),IF($R$15:$R$19=AE12,$U$15:$U$19),IF($V$15:$V$19=AE12,$Y$15:$Y$19),IF($Z$15:$Z$19=AE12,$AC$15:$AC$19),
IF($B$23:$B$27=AE12,$E$23:$E$27),IF($F$23:$F$27=AE12,$I$23:$I$27),IF($J$23:$J$27=AE12,$M$23:$M$27),IF($N$23:$N$27=AE12,$Q$23:$Q$27),IF($R$23:$R$27=AE12,$U$23:$U$27),IF($V$23:$V$27=AE12,$Y$23:$Y$27),IF($Z$23:$Z$27=AE12,$AC$23:$AC$27),
IF($B$31:$B$35=AE12,$E$31:$E$35),IF($F$31:$F$35=AE12,$I$31:$I$35),IF($J$31:$J$35=AE12,$M$31:$M$35),IF($N$31:$N$35=AE12,$Q$31:$Q$35),IF($R$31:$R$35=AE12,$U$31:$U$35),IF($V$31:$V$35=AE12,$Y$31:$Y$35),IF($Z$31:$Z$35=AE12,$AC$31:$AC$35),
IF($B$39:$B$43=AE12,$E$39:$E$43),IF($F$39:$F$43=AE12,$I$39:$I$43),IF($J$39:$J$43=AE12,$M$39:$M$43),IF($N$39:$N$43=AE12,$Q$39:$Q$43),IF($R$39:$R$43=AE12,$U$39:$U$43),IF($V$39:$V$43=AE12,$Y$39:$Y$43),IF($Z$39:$Z$43=AE12,$AC$39:$AC$43),
IF($B$47:$B$51=AE12,$E$47:$E$51),IF($F$47:$F$51=AE12,$I$47:$I$51),IF($J$47:$J$51=AE12,$M$47:$M$51),IF($N$47:$N$51=AE12,$Q$47:$Q$51),IF($R$47:$R$51=AE12,$U$47:$U$51),IF($V$47:$V$51=AE12,$Y$47:$Y$51),IF($Z$47:$Z$51=AE12,$AC$47:$AC$51))</f>
        <v>0</v>
      </c>
      <c r="AJ12" s="5"/>
      <c r="AK12" s="5"/>
      <c r="AL12" s="9"/>
      <c r="AM12"/>
    </row>
    <row r="13" spans="2:39" s="89" customFormat="1" x14ac:dyDescent="0.2">
      <c r="B13" s="177"/>
      <c r="C13" s="178"/>
      <c r="D13" s="133" t="s">
        <v>60</v>
      </c>
      <c r="E13" s="135">
        <f t="array" ref="E13">E3+SUM(IF(C7:C11=2,E7:E11))-SUM(IF(B7:B11={33},E7:E11))</f>
        <v>5000</v>
      </c>
      <c r="F13" s="177"/>
      <c r="G13" s="178"/>
      <c r="H13" s="133" t="s">
        <v>60</v>
      </c>
      <c r="I13" s="135">
        <f t="array" ref="I13">E13+SUM(IF(G7:G11=2,I7:I11))-SUM(IF(F7:F11={33},I7:I11))</f>
        <v>5000</v>
      </c>
      <c r="J13" s="177"/>
      <c r="K13" s="178"/>
      <c r="L13" s="133" t="s">
        <v>60</v>
      </c>
      <c r="M13" s="135">
        <f t="array" ref="M13">I13+SUM(IF(K7:K11=2,M7:M11))-SUM(IF(J7:J11={33},M7:M11))</f>
        <v>5000</v>
      </c>
      <c r="N13" s="177"/>
      <c r="O13" s="178"/>
      <c r="P13" s="133" t="s">
        <v>60</v>
      </c>
      <c r="Q13" s="135">
        <f t="array" ref="Q13">M13+SUM(IF(O7:O11=2,Q7:Q11))-SUM(IF(N7:N11={33},Q7:Q11))</f>
        <v>5000</v>
      </c>
      <c r="R13" s="177"/>
      <c r="S13" s="178"/>
      <c r="T13" s="133" t="s">
        <v>60</v>
      </c>
      <c r="U13" s="135">
        <f t="array" ref="U13">Q13+SUM(IF(S7:S11=2,U7:U11))-SUM(IF(R7:R11={33},U7:U11))</f>
        <v>5000</v>
      </c>
      <c r="V13" s="173"/>
      <c r="W13" s="174"/>
      <c r="X13" s="107" t="s">
        <v>60</v>
      </c>
      <c r="Y13" s="152">
        <f t="array" ref="Y13">U13+SUM(IF(W7:W11=2,Y7:Y11))-SUM(IF(V7:V11={33},Y7:Y11))</f>
        <v>5000</v>
      </c>
      <c r="Z13" s="173"/>
      <c r="AA13" s="174"/>
      <c r="AB13" s="107" t="s">
        <v>60</v>
      </c>
      <c r="AC13" s="152">
        <f t="array" ref="AC13">Y13+SUM(IF(AA7:AA11=2,AC7:AC11))-SUM(IF(Z7:Z11={33},AC7:AC11))</f>
        <v>5000</v>
      </c>
      <c r="AE13" s="5">
        <v>7</v>
      </c>
      <c r="AF13" s="94"/>
      <c r="AG13" s="9" t="str">
        <f>'Budget 2021'!C70</f>
        <v>Rent / 1st Mortgage</v>
      </c>
      <c r="AH13">
        <f t="array" ref="AH13">SUM(IF($B$7:$B$11=AE13,$E$7:$E$11),IF($F$7:$F$11=AE13,$I$7:$I$11),IF($J$7:$J$11=AE13,$M$7:$M$11),IF($N$7:$N$11=AE13,$Q$7:$Q$11),IF($R$7:$R$11=AE13,$U$7:$U$11),IF($V$7:$V$11=AE13,$Y$7:$Y$11),IF($Z$7:$Z$11=AE13,$AC$7:$AC$11),
IF($B$15:$B$19=AE13,$E$15:$E$19),IF($F$15:$F$19=AE13,$I$15:$I$19),IF($J$15:$J$19=AE13,$M$15:$M$19),IF($N$15:$N$19=AE13,$Q$15:$Q$19),IF($R$15:$R$19=AE13,$U$15:$U$19),IF($V$15:$V$19=AE13,$Y$15:$Y$19),IF($Z$15:$Z$19=AE13,$AC$15:$AC$19),
IF($B$23:$B$27=AE13,$E$23:$E$27),IF($F$23:$F$27=AE13,$I$23:$I$27),IF($J$23:$J$27=AE13,$M$23:$M$27),IF($N$23:$N$27=AE13,$Q$23:$Q$27),IF($R$23:$R$27=AE13,$U$23:$U$27),IF($V$23:$V$27=AE13,$Y$23:$Y$27),IF($Z$23:$Z$27=AE13,$AC$23:$AC$27),
IF($B$31:$B$35=AE13,$E$31:$E$35),IF($F$31:$F$35=AE13,$I$31:$I$35),IF($J$31:$J$35=AE13,$M$31:$M$35),IF($N$31:$N$35=AE13,$Q$31:$Q$35),IF($R$31:$R$35=AE13,$U$31:$U$35),IF($V$31:$V$35=AE13,$Y$31:$Y$35),IF($Z$31:$Z$35=AE13,$AC$31:$AC$35),
IF($B$39:$B$43=AE13,$E$39:$E$43),IF($F$39:$F$43=AE13,$I$39:$I$43),IF($J$39:$J$43=AE13,$M$39:$M$43),IF($N$39:$N$43=AE13,$Q$39:$Q$43),IF($R$39:$R$43=AE13,$U$39:$U$43),IF($V$39:$V$43=AE13,$Y$39:$Y$43),IF($Z$39:$Z$43=AE13,$AC$39:$AC$43),
IF($B$47:$B$51=AE13,$E$47:$E$51),IF($F$47:$F$51=AE13,$I$47:$I$51),IF($J$47:$J$51=AE13,$M$47:$M$51),IF($N$47:$N$51=AE13,$Q$47:$Q$51),IF($R$47:$R$51=AE13,$U$47:$U$51),IF($V$47:$V$51=AE13,$Y$47:$Y$51),IF($Z$47:$Z$51=AE13,$AC$47:$AC$51))</f>
        <v>0</v>
      </c>
      <c r="AJ13" s="5"/>
      <c r="AK13" s="5"/>
      <c r="AL13" s="9"/>
      <c r="AM13"/>
    </row>
    <row r="14" spans="2:39" ht="13.5" thickBot="1" x14ac:dyDescent="0.25">
      <c r="B14" s="179"/>
      <c r="C14" s="180"/>
      <c r="D14" s="136" t="s">
        <v>48</v>
      </c>
      <c r="E14" s="137">
        <f t="array" ref="E14">E4+SUM(IF(C7:C11=3,E7:E11))-SUM(IF(B7:B11={34},E7:E11))</f>
        <v>-800</v>
      </c>
      <c r="F14" s="179"/>
      <c r="G14" s="180"/>
      <c r="H14" s="136" t="s">
        <v>48</v>
      </c>
      <c r="I14" s="137">
        <f t="array" ref="I14">E14+SUM(IF(G7:G11=3,I7:I11))-SUM(IF(F7:F11={34},I7:I11))</f>
        <v>-800</v>
      </c>
      <c r="J14" s="179"/>
      <c r="K14" s="180"/>
      <c r="L14" s="136" t="s">
        <v>48</v>
      </c>
      <c r="M14" s="137">
        <f t="array" ref="M14">I14+SUM(IF(K7:K11=3,M7:M11))-SUM(IF(J7:J11={34},M7:M11))</f>
        <v>-800</v>
      </c>
      <c r="N14" s="179"/>
      <c r="O14" s="180"/>
      <c r="P14" s="136" t="s">
        <v>48</v>
      </c>
      <c r="Q14" s="137">
        <f t="array" ref="Q14">M14+SUM(IF(O7:O11=3,Q7:Q11))-SUM(IF(N7:N11={34},Q7:Q11))</f>
        <v>-800</v>
      </c>
      <c r="R14" s="179"/>
      <c r="S14" s="180"/>
      <c r="T14" s="136" t="s">
        <v>48</v>
      </c>
      <c r="U14" s="137">
        <f t="array" ref="U14">Q14+SUM(IF(S7:S11=3,U7:U11))-SUM(IF(R7:R11={34},U7:U11))</f>
        <v>-800</v>
      </c>
      <c r="V14" s="175"/>
      <c r="W14" s="176"/>
      <c r="X14" s="153" t="s">
        <v>48</v>
      </c>
      <c r="Y14" s="154">
        <f t="array" ref="Y14">U14+SUM(IF(W7:W11=3,Y7:Y11))-SUM(IF(V7:V11={34},Y7:Y11))</f>
        <v>-800</v>
      </c>
      <c r="Z14" s="175"/>
      <c r="AA14" s="176"/>
      <c r="AB14" s="153" t="s">
        <v>48</v>
      </c>
      <c r="AC14" s="154">
        <f t="array" ref="AC14">Y14+SUM(IF(AA7:AA11=3,AC7:AC11))-SUM(IF(Z7:Z11={34},AC7:AC11))</f>
        <v>-800</v>
      </c>
      <c r="AE14" s="5">
        <v>8</v>
      </c>
      <c r="AF14" s="94"/>
      <c r="AG14" s="9" t="str">
        <f>'Budget 2021'!C71</f>
        <v>2nd Mortgage</v>
      </c>
      <c r="AH14">
        <f t="array" ref="AH14">SUM(IF($B$7:$B$11=AE14,$E$7:$E$11),IF($F$7:$F$11=AE14,$I$7:$I$11),IF($J$7:$J$11=AE14,$M$7:$M$11),IF($N$7:$N$11=AE14,$Q$7:$Q$11),IF($R$7:$R$11=AE14,$U$7:$U$11),IF($V$7:$V$11=AE14,$Y$7:$Y$11),IF($Z$7:$Z$11=AE14,$AC$7:$AC$11),
IF($B$15:$B$19=AE14,$E$15:$E$19),IF($F$15:$F$19=AE14,$I$15:$I$19),IF($J$15:$J$19=AE14,$M$15:$M$19),IF($N$15:$N$19=AE14,$Q$15:$Q$19),IF($R$15:$R$19=AE14,$U$15:$U$19),IF($V$15:$V$19=AE14,$Y$15:$Y$19),IF($Z$15:$Z$19=AE14,$AC$15:$AC$19),
IF($B$23:$B$27=AE14,$E$23:$E$27),IF($F$23:$F$27=AE14,$I$23:$I$27),IF($J$23:$J$27=AE14,$M$23:$M$27),IF($N$23:$N$27=AE14,$Q$23:$Q$27),IF($R$23:$R$27=AE14,$U$23:$U$27),IF($V$23:$V$27=AE14,$Y$23:$Y$27),IF($Z$23:$Z$27=AE14,$AC$23:$AC$27),
IF($B$31:$B$35=AE14,$E$31:$E$35),IF($F$31:$F$35=AE14,$I$31:$I$35),IF($J$31:$J$35=AE14,$M$31:$M$35),IF($N$31:$N$35=AE14,$Q$31:$Q$35),IF($R$31:$R$35=AE14,$U$31:$U$35),IF($V$31:$V$35=AE14,$Y$31:$Y$35),IF($Z$31:$Z$35=AE14,$AC$31:$AC$35),
IF($B$39:$B$43=AE14,$E$39:$E$43),IF($F$39:$F$43=AE14,$I$39:$I$43),IF($J$39:$J$43=AE14,$M$39:$M$43),IF($N$39:$N$43=AE14,$Q$39:$Q$43),IF($R$39:$R$43=AE14,$U$39:$U$43),IF($V$39:$V$43=AE14,$Y$39:$Y$43),IF($Z$39:$Z$43=AE14,$AC$39:$AC$43),
IF($B$47:$B$51=AE14,$E$47:$E$51),IF($F$47:$F$51=AE14,$I$47:$I$51),IF($J$47:$J$51=AE14,$M$47:$M$51),IF($N$47:$N$51=AE14,$Q$47:$Q$51),IF($R$47:$R$51=AE14,$U$47:$U$51),IF($V$47:$V$51=AE14,$Y$47:$Y$51),IF($Z$47:$Z$51=AE14,$AC$47:$AC$51))</f>
        <v>0</v>
      </c>
      <c r="AJ14" s="5"/>
      <c r="AK14" s="5"/>
      <c r="AL14" s="9"/>
    </row>
    <row r="15" spans="2:39" s="89" customFormat="1" x14ac:dyDescent="0.2">
      <c r="B15" s="101"/>
      <c r="C15" s="111"/>
      <c r="D15" s="106"/>
      <c r="E15" s="100"/>
      <c r="F15" s="102"/>
      <c r="G15" s="96"/>
      <c r="H15" s="113"/>
      <c r="I15" s="56"/>
      <c r="J15" s="102"/>
      <c r="K15" s="96"/>
      <c r="L15" s="107"/>
      <c r="M15" s="56"/>
      <c r="N15" s="102"/>
      <c r="O15" s="96"/>
      <c r="P15" s="107"/>
      <c r="Q15" s="56"/>
      <c r="R15" s="102"/>
      <c r="S15" s="96"/>
      <c r="T15" s="107"/>
      <c r="U15" s="56"/>
      <c r="V15" s="102"/>
      <c r="W15" s="96"/>
      <c r="X15" s="113"/>
      <c r="Y15" s="56"/>
      <c r="Z15" s="101"/>
      <c r="AA15" s="111"/>
      <c r="AB15" s="106"/>
      <c r="AC15" s="100"/>
      <c r="AE15" s="5">
        <v>9</v>
      </c>
      <c r="AF15" s="94"/>
      <c r="AG15" s="9" t="str">
        <f>'Budget 2021'!C72</f>
        <v>HOA Assesments</v>
      </c>
      <c r="AH15">
        <f t="array" ref="AH15">SUM(IF($B$7:$B$11=AE15,$E$7:$E$11),IF($F$7:$F$11=AE15,$I$7:$I$11),IF($J$7:$J$11=AE15,$M$7:$M$11),IF($N$7:$N$11=AE15,$Q$7:$Q$11),IF($R$7:$R$11=AE15,$U$7:$U$11),IF($V$7:$V$11=AE15,$Y$7:$Y$11),IF($Z$7:$Z$11=AE15,$AC$7:$AC$11),
IF($B$15:$B$19=AE15,$E$15:$E$19),IF($F$15:$F$19=AE15,$I$15:$I$19),IF($J$15:$J$19=AE15,$M$15:$M$19),IF($N$15:$N$19=AE15,$Q$15:$Q$19),IF($R$15:$R$19=AE15,$U$15:$U$19),IF($V$15:$V$19=AE15,$Y$15:$Y$19),IF($Z$15:$Z$19=AE15,$AC$15:$AC$19),
IF($B$23:$B$27=AE15,$E$23:$E$27),IF($F$23:$F$27=AE15,$I$23:$I$27),IF($J$23:$J$27=AE15,$M$23:$M$27),IF($N$23:$N$27=AE15,$Q$23:$Q$27),IF($R$23:$R$27=AE15,$U$23:$U$27),IF($V$23:$V$27=AE15,$Y$23:$Y$27),IF($Z$23:$Z$27=AE15,$AC$23:$AC$27),
IF($B$31:$B$35=AE15,$E$31:$E$35),IF($F$31:$F$35=AE15,$I$31:$I$35),IF($J$31:$J$35=AE15,$M$31:$M$35),IF($N$31:$N$35=AE15,$Q$31:$Q$35),IF($R$31:$R$35=AE15,$U$31:$U$35),IF($V$31:$V$35=AE15,$Y$31:$Y$35),IF($Z$31:$Z$35=AE15,$AC$31:$AC$35),
IF($B$39:$B$43=AE15,$E$39:$E$43),IF($F$39:$F$43=AE15,$I$39:$I$43),IF($J$39:$J$43=AE15,$M$39:$M$43),IF($N$39:$N$43=AE15,$Q$39:$Q$43),IF($R$39:$R$43=AE15,$U$39:$U$43),IF($V$39:$V$43=AE15,$Y$39:$Y$43),IF($Z$39:$Z$43=AE15,$AC$39:$AC$43),
IF($B$47:$B$51=AE15,$E$47:$E$51),IF($F$47:$F$51=AE15,$I$47:$I$51),IF($J$47:$J$51=AE15,$M$47:$M$51),IF($N$47:$N$51=AE15,$Q$47:$Q$51),IF($R$47:$R$51=AE15,$U$47:$U$51),IF($V$47:$V$51=AE15,$Y$47:$Y$51),IF($Z$47:$Z$51=AE15,$AC$47:$AC$51))</f>
        <v>0</v>
      </c>
      <c r="AJ15" s="5"/>
      <c r="AK15" s="5"/>
      <c r="AL15" s="9"/>
      <c r="AM15"/>
    </row>
    <row r="16" spans="2:39" s="89" customFormat="1" x14ac:dyDescent="0.2">
      <c r="B16" s="102"/>
      <c r="C16" s="96"/>
      <c r="D16" s="107"/>
      <c r="E16" s="56"/>
      <c r="F16" s="102"/>
      <c r="G16" s="96"/>
      <c r="H16" s="107"/>
      <c r="I16" s="56"/>
      <c r="J16" s="102"/>
      <c r="K16" s="96"/>
      <c r="L16" s="107"/>
      <c r="M16" s="56"/>
      <c r="N16" s="102"/>
      <c r="O16" s="96"/>
      <c r="P16" s="107"/>
      <c r="Q16" s="56"/>
      <c r="R16" s="102"/>
      <c r="S16" s="96"/>
      <c r="T16" s="107"/>
      <c r="U16" s="56"/>
      <c r="V16" s="102"/>
      <c r="W16" s="96"/>
      <c r="X16" s="107"/>
      <c r="Y16" s="56"/>
      <c r="Z16" s="102"/>
      <c r="AA16" s="96"/>
      <c r="AB16" s="107"/>
      <c r="AC16" s="56"/>
      <c r="AE16" s="5">
        <v>10</v>
      </c>
      <c r="AF16" s="94"/>
      <c r="AG16" s="9" t="str">
        <f>'Budget 2021'!C73</f>
        <v>DayCare/School</v>
      </c>
      <c r="AH16">
        <f t="array" ref="AH16">SUM(IF($B$7:$B$11=AE16,$E$7:$E$11),IF($F$7:$F$11=AE16,$I$7:$I$11),IF($J$7:$J$11=AE16,$M$7:$M$11),IF($N$7:$N$11=AE16,$Q$7:$Q$11),IF($R$7:$R$11=AE16,$U$7:$U$11),IF($V$7:$V$11=AE16,$Y$7:$Y$11),IF($Z$7:$Z$11=AE16,$AC$7:$AC$11),
IF($B$15:$B$19=AE16,$E$15:$E$19),IF($F$15:$F$19=AE16,$I$15:$I$19),IF($J$15:$J$19=AE16,$M$15:$M$19),IF($N$15:$N$19=AE16,$Q$15:$Q$19),IF($R$15:$R$19=AE16,$U$15:$U$19),IF($V$15:$V$19=AE16,$Y$15:$Y$19),IF($Z$15:$Z$19=AE16,$AC$15:$AC$19),
IF($B$23:$B$27=AE16,$E$23:$E$27),IF($F$23:$F$27=AE16,$I$23:$I$27),IF($J$23:$J$27=AE16,$M$23:$M$27),IF($N$23:$N$27=AE16,$Q$23:$Q$27),IF($R$23:$R$27=AE16,$U$23:$U$27),IF($V$23:$V$27=AE16,$Y$23:$Y$27),IF($Z$23:$Z$27=AE16,$AC$23:$AC$27),
IF($B$31:$B$35=AE16,$E$31:$E$35),IF($F$31:$F$35=AE16,$I$31:$I$35),IF($J$31:$J$35=AE16,$M$31:$M$35),IF($N$31:$N$35=AE16,$Q$31:$Q$35),IF($R$31:$R$35=AE16,$U$31:$U$35),IF($V$31:$V$35=AE16,$Y$31:$Y$35),IF($Z$31:$Z$35=AE16,$AC$31:$AC$35),
IF($B$39:$B$43=AE16,$E$39:$E$43),IF($F$39:$F$43=AE16,$I$39:$I$43),IF($J$39:$J$43=AE16,$M$39:$M$43),IF($N$39:$N$43=AE16,$Q$39:$Q$43),IF($R$39:$R$43=AE16,$U$39:$U$43),IF($V$39:$V$43=AE16,$Y$39:$Y$43),IF($Z$39:$Z$43=AE16,$AC$39:$AC$43),
IF($B$47:$B$51=AE16,$E$47:$E$51),IF($F$47:$F$51=AE16,$I$47:$I$51),IF($J$47:$J$51=AE16,$M$47:$M$51),IF($N$47:$N$51=AE16,$Q$47:$Q$51),IF($R$47:$R$51=AE16,$U$47:$U$51),IF($V$47:$V$51=AE16,$Y$47:$Y$51),IF($Z$47:$Z$51=AE16,$AC$47:$AC$51))</f>
        <v>0</v>
      </c>
      <c r="AJ16" s="5"/>
      <c r="AK16" s="5"/>
      <c r="AL16" s="19"/>
      <c r="AM16"/>
    </row>
    <row r="17" spans="2:39" s="89" customFormat="1" x14ac:dyDescent="0.2">
      <c r="B17" s="102"/>
      <c r="C17" s="96"/>
      <c r="D17" s="107"/>
      <c r="E17" s="56"/>
      <c r="F17" s="102"/>
      <c r="G17" s="96"/>
      <c r="H17" s="107"/>
      <c r="I17" s="56"/>
      <c r="J17" s="102"/>
      <c r="K17" s="96"/>
      <c r="L17" s="107"/>
      <c r="M17" s="56"/>
      <c r="N17" s="102"/>
      <c r="O17" s="96"/>
      <c r="P17" s="107"/>
      <c r="Q17" s="56"/>
      <c r="R17" s="102"/>
      <c r="S17" s="96"/>
      <c r="T17" s="107"/>
      <c r="U17" s="56"/>
      <c r="V17" s="102"/>
      <c r="W17" s="96"/>
      <c r="X17" s="107"/>
      <c r="Y17" s="56"/>
      <c r="Z17" s="102"/>
      <c r="AA17" s="96"/>
      <c r="AB17" s="107"/>
      <c r="AC17" s="56"/>
      <c r="AE17" s="5">
        <v>11</v>
      </c>
      <c r="AF17" s="94"/>
      <c r="AG17" s="9" t="str">
        <f>'Budget 2021'!C74</f>
        <v>Student Loans</v>
      </c>
      <c r="AH17">
        <f t="array" ref="AH17">SUM(IF($B$7:$B$11=AE17,$E$7:$E$11),IF($F$7:$F$11=AE17,$I$7:$I$11),IF($J$7:$J$11=AE17,$M$7:$M$11),IF($N$7:$N$11=AE17,$Q$7:$Q$11),IF($R$7:$R$11=AE17,$U$7:$U$11),IF($V$7:$V$11=AE17,$Y$7:$Y$11),IF($Z$7:$Z$11=AE17,$AC$7:$AC$11),
IF($B$15:$B$19=AE17,$E$15:$E$19),IF($F$15:$F$19=AE17,$I$15:$I$19),IF($J$15:$J$19=AE17,$M$15:$M$19),IF($N$15:$N$19=AE17,$Q$15:$Q$19),IF($R$15:$R$19=AE17,$U$15:$U$19),IF($V$15:$V$19=AE17,$Y$15:$Y$19),IF($Z$15:$Z$19=AE17,$AC$15:$AC$19),
IF($B$23:$B$27=AE17,$E$23:$E$27),IF($F$23:$F$27=AE17,$I$23:$I$27),IF($J$23:$J$27=AE17,$M$23:$M$27),IF($N$23:$N$27=AE17,$Q$23:$Q$27),IF($R$23:$R$27=AE17,$U$23:$U$27),IF($V$23:$V$27=AE17,$Y$23:$Y$27),IF($Z$23:$Z$27=AE17,$AC$23:$AC$27),
IF($B$31:$B$35=AE17,$E$31:$E$35),IF($F$31:$F$35=AE17,$I$31:$I$35),IF($J$31:$J$35=AE17,$M$31:$M$35),IF($N$31:$N$35=AE17,$Q$31:$Q$35),IF($R$31:$R$35=AE17,$U$31:$U$35),IF($V$31:$V$35=AE17,$Y$31:$Y$35),IF($Z$31:$Z$35=AE17,$AC$31:$AC$35),
IF($B$39:$B$43=AE17,$E$39:$E$43),IF($F$39:$F$43=AE17,$I$39:$I$43),IF($J$39:$J$43=AE17,$M$39:$M$43),IF($N$39:$N$43=AE17,$Q$39:$Q$43),IF($R$39:$R$43=AE17,$U$39:$U$43),IF($V$39:$V$43=AE17,$Y$39:$Y$43),IF($Z$39:$Z$43=AE17,$AC$39:$AC$43),
IF($B$47:$B$51=AE17,$E$47:$E$51),IF($F$47:$F$51=AE17,$I$47:$I$51),IF($J$47:$J$51=AE17,$M$47:$M$51),IF($N$47:$N$51=AE17,$Q$47:$Q$51),IF($R$47:$R$51=AE17,$U$47:$U$51),IF($V$47:$V$51=AE17,$Y$47:$Y$51),IF($Z$47:$Z$51=AE17,$AC$47:$AC$51))</f>
        <v>0</v>
      </c>
      <c r="AJ17" s="5"/>
      <c r="AK17" s="5"/>
      <c r="AL17" s="9"/>
      <c r="AM17"/>
    </row>
    <row r="18" spans="2:39" s="89" customFormat="1" x14ac:dyDescent="0.2">
      <c r="B18" s="102"/>
      <c r="C18" s="96"/>
      <c r="D18" s="107"/>
      <c r="E18" s="56"/>
      <c r="F18" s="102"/>
      <c r="G18" s="96"/>
      <c r="H18" s="107"/>
      <c r="I18" s="56"/>
      <c r="J18" s="102"/>
      <c r="K18" s="96"/>
      <c r="L18" s="107"/>
      <c r="M18" s="56"/>
      <c r="N18" s="102"/>
      <c r="O18" s="96"/>
      <c r="P18" s="107"/>
      <c r="Q18" s="56"/>
      <c r="R18" s="102"/>
      <c r="S18" s="96"/>
      <c r="T18" s="107"/>
      <c r="U18" s="56"/>
      <c r="V18" s="102"/>
      <c r="W18" s="96"/>
      <c r="X18" s="107"/>
      <c r="Y18" s="56"/>
      <c r="Z18" s="102"/>
      <c r="AA18" s="96"/>
      <c r="AB18" s="107"/>
      <c r="AC18" s="56"/>
      <c r="AE18" s="5">
        <v>12</v>
      </c>
      <c r="AF18" s="94"/>
      <c r="AG18" s="9" t="str">
        <f>'Budget 2021'!C75</f>
        <v>Natural Gas Bill</v>
      </c>
      <c r="AH18">
        <f t="array" ref="AH18">SUM(IF($B$7:$B$11=AE18,$E$7:$E$11),IF($F$7:$F$11=AE18,$I$7:$I$11),IF($J$7:$J$11=AE18,$M$7:$M$11),IF($N$7:$N$11=AE18,$Q$7:$Q$11),IF($R$7:$R$11=AE18,$U$7:$U$11),IF($V$7:$V$11=AE18,$Y$7:$Y$11),IF($Z$7:$Z$11=AE18,$AC$7:$AC$11),
IF($B$15:$B$19=AE18,$E$15:$E$19),IF($F$15:$F$19=AE18,$I$15:$I$19),IF($J$15:$J$19=AE18,$M$15:$M$19),IF($N$15:$N$19=AE18,$Q$15:$Q$19),IF($R$15:$R$19=AE18,$U$15:$U$19),IF($V$15:$V$19=AE18,$Y$15:$Y$19),IF($Z$15:$Z$19=AE18,$AC$15:$AC$19),
IF($B$23:$B$27=AE18,$E$23:$E$27),IF($F$23:$F$27=AE18,$I$23:$I$27),IF($J$23:$J$27=AE18,$M$23:$M$27),IF($N$23:$N$27=AE18,$Q$23:$Q$27),IF($R$23:$R$27=AE18,$U$23:$U$27),IF($V$23:$V$27=AE18,$Y$23:$Y$27),IF($Z$23:$Z$27=AE18,$AC$23:$AC$27),
IF($B$31:$B$35=AE18,$E$31:$E$35),IF($F$31:$F$35=AE18,$I$31:$I$35),IF($J$31:$J$35=AE18,$M$31:$M$35),IF($N$31:$N$35=AE18,$Q$31:$Q$35),IF($R$31:$R$35=AE18,$U$31:$U$35),IF($V$31:$V$35=AE18,$Y$31:$Y$35),IF($Z$31:$Z$35=AE18,$AC$31:$AC$35),
IF($B$39:$B$43=AE18,$E$39:$E$43),IF($F$39:$F$43=AE18,$I$39:$I$43),IF($J$39:$J$43=AE18,$M$39:$M$43),IF($N$39:$N$43=AE18,$Q$39:$Q$43),IF($R$39:$R$43=AE18,$U$39:$U$43),IF($V$39:$V$43=AE18,$Y$39:$Y$43),IF($Z$39:$Z$43=AE18,$AC$39:$AC$43),
IF($B$47:$B$51=AE18,$E$47:$E$51),IF($F$47:$F$51=AE18,$I$47:$I$51),IF($J$47:$J$51=AE18,$M$47:$M$51),IF($N$47:$N$51=AE18,$Q$47:$Q$51),IF($R$47:$R$51=AE18,$U$47:$U$51),IF($V$47:$V$51=AE18,$Y$47:$Y$51),IF($Z$47:$Z$51=AE18,$AC$47:$AC$51))</f>
        <v>0</v>
      </c>
      <c r="AJ18" s="5"/>
      <c r="AK18" s="5"/>
      <c r="AL18" s="9"/>
      <c r="AM18"/>
    </row>
    <row r="19" spans="2:39" s="89" customFormat="1" x14ac:dyDescent="0.2">
      <c r="B19" s="102"/>
      <c r="C19" s="96"/>
      <c r="D19" s="107"/>
      <c r="E19" s="56"/>
      <c r="F19" s="102"/>
      <c r="G19" s="96"/>
      <c r="H19" s="107"/>
      <c r="I19" s="56"/>
      <c r="J19" s="102"/>
      <c r="K19" s="96"/>
      <c r="L19" s="107"/>
      <c r="M19" s="56"/>
      <c r="N19" s="102"/>
      <c r="O19" s="96"/>
      <c r="P19" s="107"/>
      <c r="Q19" s="56"/>
      <c r="R19" s="102"/>
      <c r="S19" s="96"/>
      <c r="T19" s="107"/>
      <c r="U19" s="56"/>
      <c r="V19" s="102"/>
      <c r="W19" s="96"/>
      <c r="X19" s="107"/>
      <c r="Y19" s="56"/>
      <c r="Z19" s="102"/>
      <c r="AA19" s="96"/>
      <c r="AB19" s="107"/>
      <c r="AC19" s="56"/>
      <c r="AE19" s="5">
        <v>13</v>
      </c>
      <c r="AF19" s="94"/>
      <c r="AG19" s="9" t="str">
        <f>'Budget 2021'!C76</f>
        <v>Water Bill</v>
      </c>
      <c r="AH19">
        <f t="array" ref="AH19">SUM(IF($B$7:$B$11=AE19,$E$7:$E$11),IF($F$7:$F$11=AE19,$I$7:$I$11),IF($J$7:$J$11=AE19,$M$7:$M$11),IF($N$7:$N$11=AE19,$Q$7:$Q$11),IF($R$7:$R$11=AE19,$U$7:$U$11),IF($V$7:$V$11=AE19,$Y$7:$Y$11),IF($Z$7:$Z$11=AE19,$AC$7:$AC$11),
IF($B$15:$B$19=AE19,$E$15:$E$19),IF($F$15:$F$19=AE19,$I$15:$I$19),IF($J$15:$J$19=AE19,$M$15:$M$19),IF($N$15:$N$19=AE19,$Q$15:$Q$19),IF($R$15:$R$19=AE19,$U$15:$U$19),IF($V$15:$V$19=AE19,$Y$15:$Y$19),IF($Z$15:$Z$19=AE19,$AC$15:$AC$19),
IF($B$23:$B$27=AE19,$E$23:$E$27),IF($F$23:$F$27=AE19,$I$23:$I$27),IF($J$23:$J$27=AE19,$M$23:$M$27),IF($N$23:$N$27=AE19,$Q$23:$Q$27),IF($R$23:$R$27=AE19,$U$23:$U$27),IF($V$23:$V$27=AE19,$Y$23:$Y$27),IF($Z$23:$Z$27=AE19,$AC$23:$AC$27),
IF($B$31:$B$35=AE19,$E$31:$E$35),IF($F$31:$F$35=AE19,$I$31:$I$35),IF($J$31:$J$35=AE19,$M$31:$M$35),IF($N$31:$N$35=AE19,$Q$31:$Q$35),IF($R$31:$R$35=AE19,$U$31:$U$35),IF($V$31:$V$35=AE19,$Y$31:$Y$35),IF($Z$31:$Z$35=AE19,$AC$31:$AC$35),
IF($B$39:$B$43=AE19,$E$39:$E$43),IF($F$39:$F$43=AE19,$I$39:$I$43),IF($J$39:$J$43=AE19,$M$39:$M$43),IF($N$39:$N$43=AE19,$Q$39:$Q$43),IF($R$39:$R$43=AE19,$U$39:$U$43),IF($V$39:$V$43=AE19,$Y$39:$Y$43),IF($Z$39:$Z$43=AE19,$AC$39:$AC$43),
IF($B$47:$B$51=AE19,$E$47:$E$51),IF($F$47:$F$51=AE19,$I$47:$I$51),IF($J$47:$J$51=AE19,$M$47:$M$51),IF($N$47:$N$51=AE19,$Q$47:$Q$51),IF($R$47:$R$51=AE19,$U$47:$U$51),IF($V$47:$V$51=AE19,$Y$47:$Y$51),IF($Z$47:$Z$51=AE19,$AC$47:$AC$51))</f>
        <v>0</v>
      </c>
      <c r="AJ19" s="5"/>
      <c r="AK19" s="5"/>
      <c r="AL19" s="9"/>
      <c r="AM19"/>
    </row>
    <row r="20" spans="2:39" s="89" customFormat="1" x14ac:dyDescent="0.2">
      <c r="B20" s="173">
        <f>Z12+1</f>
        <v>3</v>
      </c>
      <c r="C20" s="174"/>
      <c r="D20" s="107" t="s">
        <v>51</v>
      </c>
      <c r="E20" s="56">
        <f t="array" ref="E20">AC12+SUM(IF(C15:C19=1,E15:E19))</f>
        <v>1200</v>
      </c>
      <c r="F20" s="173">
        <f>B20+1</f>
        <v>4</v>
      </c>
      <c r="G20" s="174"/>
      <c r="H20" s="107" t="s">
        <v>51</v>
      </c>
      <c r="I20" s="56">
        <f t="array" ref="I20">E20+SUM(IF(G15:G19=1,I15:I19))</f>
        <v>1200</v>
      </c>
      <c r="J20" s="173">
        <f>F20+1</f>
        <v>5</v>
      </c>
      <c r="K20" s="174"/>
      <c r="L20" s="107" t="s">
        <v>51</v>
      </c>
      <c r="M20" s="56">
        <f t="array" ref="M20">I20+SUM(IF(K15:K19=1,M15:M19))</f>
        <v>1200</v>
      </c>
      <c r="N20" s="173">
        <f>J20+1</f>
        <v>6</v>
      </c>
      <c r="O20" s="174"/>
      <c r="P20" s="107" t="s">
        <v>51</v>
      </c>
      <c r="Q20" s="56">
        <f t="array" ref="Q20">M20+SUM(IF(O15:O19=1,Q15:Q19))</f>
        <v>1200</v>
      </c>
      <c r="R20" s="173">
        <f>N20+1</f>
        <v>7</v>
      </c>
      <c r="S20" s="174"/>
      <c r="T20" s="107" t="s">
        <v>51</v>
      </c>
      <c r="U20" s="56">
        <f t="array" ref="U20">Q20+SUM(IF(S15:S19=1,U15:U19))</f>
        <v>1200</v>
      </c>
      <c r="V20" s="173">
        <f>R20+1</f>
        <v>8</v>
      </c>
      <c r="W20" s="174"/>
      <c r="X20" s="107" t="s">
        <v>51</v>
      </c>
      <c r="Y20" s="56">
        <f t="array" ref="Y20">U20+SUM(IF(W15:W19=1,Y15:Y19))</f>
        <v>1200</v>
      </c>
      <c r="Z20" s="173">
        <f>V20+1</f>
        <v>9</v>
      </c>
      <c r="AA20" s="174"/>
      <c r="AB20" s="107" t="s">
        <v>51</v>
      </c>
      <c r="AC20" s="56">
        <f t="array" ref="AC20">Y20+SUM(IF(AA15:AA19=1,AC15:AC19))</f>
        <v>1200</v>
      </c>
      <c r="AE20" s="5">
        <v>14</v>
      </c>
      <c r="AF20" s="94"/>
      <c r="AG20" s="9" t="str">
        <f>'Budget 2021'!C77</f>
        <v>Electric Bill</v>
      </c>
      <c r="AH20">
        <f t="array" ref="AH20">SUM(IF($B$7:$B$11=AE20,$E$7:$E$11),IF($F$7:$F$11=AE20,$I$7:$I$11),IF($J$7:$J$11=AE20,$M$7:$M$11),IF($N$7:$N$11=AE20,$Q$7:$Q$11),IF($R$7:$R$11=AE20,$U$7:$U$11),IF($V$7:$V$11=AE20,$Y$7:$Y$11),IF($Z$7:$Z$11=AE20,$AC$7:$AC$11),
IF($B$15:$B$19=AE20,$E$15:$E$19),IF($F$15:$F$19=AE20,$I$15:$I$19),IF($J$15:$J$19=AE20,$M$15:$M$19),IF($N$15:$N$19=AE20,$Q$15:$Q$19),IF($R$15:$R$19=AE20,$U$15:$U$19),IF($V$15:$V$19=AE20,$Y$15:$Y$19),IF($Z$15:$Z$19=AE20,$AC$15:$AC$19),
IF($B$23:$B$27=AE20,$E$23:$E$27),IF($F$23:$F$27=AE20,$I$23:$I$27),IF($J$23:$J$27=AE20,$M$23:$M$27),IF($N$23:$N$27=AE20,$Q$23:$Q$27),IF($R$23:$R$27=AE20,$U$23:$U$27),IF($V$23:$V$27=AE20,$Y$23:$Y$27),IF($Z$23:$Z$27=AE20,$AC$23:$AC$27),
IF($B$31:$B$35=AE20,$E$31:$E$35),IF($F$31:$F$35=AE20,$I$31:$I$35),IF($J$31:$J$35=AE20,$M$31:$M$35),IF($N$31:$N$35=AE20,$Q$31:$Q$35),IF($R$31:$R$35=AE20,$U$31:$U$35),IF($V$31:$V$35=AE20,$Y$31:$Y$35),IF($Z$31:$Z$35=AE20,$AC$31:$AC$35),
IF($B$39:$B$43=AE20,$E$39:$E$43),IF($F$39:$F$43=AE20,$I$39:$I$43),IF($J$39:$J$43=AE20,$M$39:$M$43),IF($N$39:$N$43=AE20,$Q$39:$Q$43),IF($R$39:$R$43=AE20,$U$39:$U$43),IF($V$39:$V$43=AE20,$Y$39:$Y$43),IF($Z$39:$Z$43=AE20,$AC$39:$AC$43),
IF($B$47:$B$51=AE20,$E$47:$E$51),IF($F$47:$F$51=AE20,$I$47:$I$51),IF($J$47:$J$51=AE20,$M$47:$M$51),IF($N$47:$N$51=AE20,$Q$47:$Q$51),IF($R$47:$R$51=AE20,$U$47:$U$51),IF($V$47:$V$51=AE20,$Y$47:$Y$51),IF($Z$47:$Z$51=AE20,$AC$47:$AC$51))</f>
        <v>0</v>
      </c>
      <c r="AJ20" s="5"/>
      <c r="AK20" s="5"/>
      <c r="AL20" s="9"/>
      <c r="AM20"/>
    </row>
    <row r="21" spans="2:39" s="89" customFormat="1" x14ac:dyDescent="0.2">
      <c r="B21" s="173"/>
      <c r="C21" s="174"/>
      <c r="D21" s="107" t="s">
        <v>60</v>
      </c>
      <c r="E21" s="152">
        <f t="array" ref="E21">AC13+SUM(IF(C15:C19=2,E15:E19))-SUM(IF(B15:B19={33},E15:E19))</f>
        <v>5000</v>
      </c>
      <c r="F21" s="173"/>
      <c r="G21" s="174"/>
      <c r="H21" s="107" t="s">
        <v>60</v>
      </c>
      <c r="I21" s="152">
        <f t="array" ref="I21">E21+SUM(IF(G15:G19=2,I15:I19))-SUM(IF(F15:F19={33},I15:I19))</f>
        <v>5000</v>
      </c>
      <c r="J21" s="173"/>
      <c r="K21" s="174"/>
      <c r="L21" s="107" t="s">
        <v>60</v>
      </c>
      <c r="M21" s="152">
        <f t="array" ref="M21">I21+SUM(IF(K15:K19=2,M15:M19))-SUM(IF(J15:J19={33},M15:M19))</f>
        <v>5000</v>
      </c>
      <c r="N21" s="173"/>
      <c r="O21" s="174"/>
      <c r="P21" s="107" t="s">
        <v>60</v>
      </c>
      <c r="Q21" s="152">
        <f t="array" ref="Q21">M21+SUM(IF(O15:O19=2,Q15:Q19))-SUM(IF(N15:N19={33},Q15:Q19))</f>
        <v>5000</v>
      </c>
      <c r="R21" s="173"/>
      <c r="S21" s="174"/>
      <c r="T21" s="107" t="s">
        <v>60</v>
      </c>
      <c r="U21" s="152">
        <f t="array" ref="U21">Q21+SUM(IF(S15:S19=2,U15:U19))-SUM(IF(R15:R19={33},U15:U19))</f>
        <v>5000</v>
      </c>
      <c r="V21" s="173"/>
      <c r="W21" s="174"/>
      <c r="X21" s="107" t="s">
        <v>60</v>
      </c>
      <c r="Y21" s="152">
        <f t="array" ref="Y21">U21+SUM(IF(W15:W19=2,Y15:Y19))-SUM(IF(V15:V19={33},Y15:Y19))</f>
        <v>5000</v>
      </c>
      <c r="Z21" s="173"/>
      <c r="AA21" s="174"/>
      <c r="AB21" s="107" t="s">
        <v>60</v>
      </c>
      <c r="AC21" s="152">
        <f t="array" ref="AC21">Y21+SUM(IF(AA15:AA19=2,AC15:AC19))-SUM(IF(Z15:Z19={33},AC15:AC19))</f>
        <v>5000</v>
      </c>
      <c r="AE21" s="5">
        <v>15</v>
      </c>
      <c r="AF21" s="94"/>
      <c r="AG21" s="9" t="str">
        <f>'Budget 2021'!C78</f>
        <v>Garbage Service</v>
      </c>
      <c r="AH21">
        <f t="array" ref="AH21">SUM(IF($B$7:$B$11=AE21,$E$7:$E$11),IF($F$7:$F$11=AE21,$I$7:$I$11),IF($J$7:$J$11=AE21,$M$7:$M$11),IF($N$7:$N$11=AE21,$Q$7:$Q$11),IF($R$7:$R$11=AE21,$U$7:$U$11),IF($V$7:$V$11=AE21,$Y$7:$Y$11),IF($Z$7:$Z$11=AE21,$AC$7:$AC$11),
IF($B$15:$B$19=AE21,$E$15:$E$19),IF($F$15:$F$19=AE21,$I$15:$I$19),IF($J$15:$J$19=AE21,$M$15:$M$19),IF($N$15:$N$19=AE21,$Q$15:$Q$19),IF($R$15:$R$19=AE21,$U$15:$U$19),IF($V$15:$V$19=AE21,$Y$15:$Y$19),IF($Z$15:$Z$19=AE21,$AC$15:$AC$19),
IF($B$23:$B$27=AE21,$E$23:$E$27),IF($F$23:$F$27=AE21,$I$23:$I$27),IF($J$23:$J$27=AE21,$M$23:$M$27),IF($N$23:$N$27=AE21,$Q$23:$Q$27),IF($R$23:$R$27=AE21,$U$23:$U$27),IF($V$23:$V$27=AE21,$Y$23:$Y$27),IF($Z$23:$Z$27=AE21,$AC$23:$AC$27),
IF($B$31:$B$35=AE21,$E$31:$E$35),IF($F$31:$F$35=AE21,$I$31:$I$35),IF($J$31:$J$35=AE21,$M$31:$M$35),IF($N$31:$N$35=AE21,$Q$31:$Q$35),IF($R$31:$R$35=AE21,$U$31:$U$35),IF($V$31:$V$35=AE21,$Y$31:$Y$35),IF($Z$31:$Z$35=AE21,$AC$31:$AC$35),
IF($B$39:$B$43=AE21,$E$39:$E$43),IF($F$39:$F$43=AE21,$I$39:$I$43),IF($J$39:$J$43=AE21,$M$39:$M$43),IF($N$39:$N$43=AE21,$Q$39:$Q$43),IF($R$39:$R$43=AE21,$U$39:$U$43),IF($V$39:$V$43=AE21,$Y$39:$Y$43),IF($Z$39:$Z$43=AE21,$AC$39:$AC$43),
IF($B$47:$B$51=AE21,$E$47:$E$51),IF($F$47:$F$51=AE21,$I$47:$I$51),IF($J$47:$J$51=AE21,$M$47:$M$51),IF($N$47:$N$51=AE21,$Q$47:$Q$51),IF($R$47:$R$51=AE21,$U$47:$U$51),IF($V$47:$V$51=AE21,$Y$47:$Y$51),IF($Z$47:$Z$51=AE21,$AC$47:$AC$51))</f>
        <v>0</v>
      </c>
      <c r="AJ21" s="5"/>
      <c r="AK21" s="5"/>
      <c r="AL21" s="9"/>
      <c r="AM21"/>
    </row>
    <row r="22" spans="2:39" ht="13.5" thickBot="1" x14ac:dyDescent="0.25">
      <c r="B22" s="175"/>
      <c r="C22" s="176"/>
      <c r="D22" s="153" t="s">
        <v>48</v>
      </c>
      <c r="E22" s="154">
        <f t="array" ref="E22">AC14+SUM(IF(C15:C19=3,E15:E19))-SUM(IF(B15:B19={34},E15:E19))</f>
        <v>-800</v>
      </c>
      <c r="F22" s="175"/>
      <c r="G22" s="176"/>
      <c r="H22" s="153" t="s">
        <v>48</v>
      </c>
      <c r="I22" s="154">
        <f t="array" ref="I22">E22+SUM(IF(G15:G19=3,I15:I19))-SUM(IF(F15:F19={34},I15:I19))</f>
        <v>-800</v>
      </c>
      <c r="J22" s="175"/>
      <c r="K22" s="176"/>
      <c r="L22" s="153" t="s">
        <v>48</v>
      </c>
      <c r="M22" s="154">
        <f t="array" ref="M22">I22+SUM(IF(K15:K19=3,M15:M19))-SUM(IF(J15:J19={34},M15:M19))</f>
        <v>-800</v>
      </c>
      <c r="N22" s="175"/>
      <c r="O22" s="176"/>
      <c r="P22" s="153" t="s">
        <v>48</v>
      </c>
      <c r="Q22" s="154">
        <f t="array" ref="Q22">M22+SUM(IF(O15:O19=3,Q15:Q19))-SUM(IF(N15:N19={34},Q15:Q19))</f>
        <v>-800</v>
      </c>
      <c r="R22" s="175"/>
      <c r="S22" s="176"/>
      <c r="T22" s="153" t="s">
        <v>48</v>
      </c>
      <c r="U22" s="154">
        <f t="array" ref="U22">Q22+SUM(IF(S15:S19=3,U15:U19))-SUM(IF(R15:R19={34},U15:U19))</f>
        <v>-800</v>
      </c>
      <c r="V22" s="175"/>
      <c r="W22" s="176"/>
      <c r="X22" s="153" t="s">
        <v>48</v>
      </c>
      <c r="Y22" s="154">
        <f t="array" ref="Y22">U22+SUM(IF(W15:W19=3,Y15:Y19))-SUM(IF(V15:V19={34},Y15:Y19))</f>
        <v>-800</v>
      </c>
      <c r="Z22" s="175"/>
      <c r="AA22" s="176"/>
      <c r="AB22" s="153" t="s">
        <v>48</v>
      </c>
      <c r="AC22" s="154">
        <f t="array" ref="AC22">Y22+SUM(IF(AA15:AA19=3,AC15:AC19))-SUM(IF(Z15:Z19={34},AC15:AC19))</f>
        <v>-800</v>
      </c>
      <c r="AE22" s="5">
        <v>16</v>
      </c>
      <c r="AF22" s="94"/>
      <c r="AG22" s="9" t="str">
        <f>'Budget 2021'!C79</f>
        <v>Parking Expenses</v>
      </c>
      <c r="AH22">
        <f t="array" ref="AH22">SUM(IF($B$7:$B$11=AE22,$E$7:$E$11),IF($F$7:$F$11=AE22,$I$7:$I$11),IF($J$7:$J$11=AE22,$M$7:$M$11),IF($N$7:$N$11=AE22,$Q$7:$Q$11),IF($R$7:$R$11=AE22,$U$7:$U$11),IF($V$7:$V$11=AE22,$Y$7:$Y$11),IF($Z$7:$Z$11=AE22,$AC$7:$AC$11),
IF($B$15:$B$19=AE22,$E$15:$E$19),IF($F$15:$F$19=AE22,$I$15:$I$19),IF($J$15:$J$19=AE22,$M$15:$M$19),IF($N$15:$N$19=AE22,$Q$15:$Q$19),IF($R$15:$R$19=AE22,$U$15:$U$19),IF($V$15:$V$19=AE22,$Y$15:$Y$19),IF($Z$15:$Z$19=AE22,$AC$15:$AC$19),
IF($B$23:$B$27=AE22,$E$23:$E$27),IF($F$23:$F$27=AE22,$I$23:$I$27),IF($J$23:$J$27=AE22,$M$23:$M$27),IF($N$23:$N$27=AE22,$Q$23:$Q$27),IF($R$23:$R$27=AE22,$U$23:$U$27),IF($V$23:$V$27=AE22,$Y$23:$Y$27),IF($Z$23:$Z$27=AE22,$AC$23:$AC$27),
IF($B$31:$B$35=AE22,$E$31:$E$35),IF($F$31:$F$35=AE22,$I$31:$I$35),IF($J$31:$J$35=AE22,$M$31:$M$35),IF($N$31:$N$35=AE22,$Q$31:$Q$35),IF($R$31:$R$35=AE22,$U$31:$U$35),IF($V$31:$V$35=AE22,$Y$31:$Y$35),IF($Z$31:$Z$35=AE22,$AC$31:$AC$35),
IF($B$39:$B$43=AE22,$E$39:$E$43),IF($F$39:$F$43=AE22,$I$39:$I$43),IF($J$39:$J$43=AE22,$M$39:$M$43),IF($N$39:$N$43=AE22,$Q$39:$Q$43),IF($R$39:$R$43=AE22,$U$39:$U$43),IF($V$39:$V$43=AE22,$Y$39:$Y$43),IF($Z$39:$Z$43=AE22,$AC$39:$AC$43),
IF($B$47:$B$51=AE22,$E$47:$E$51),IF($F$47:$F$51=AE22,$I$47:$I$51),IF($J$47:$J$51=AE22,$M$47:$M$51),IF($N$47:$N$51=AE22,$Q$47:$Q$51),IF($R$47:$R$51=AE22,$U$47:$U$51),IF($V$47:$V$51=AE22,$Y$47:$Y$51),IF($Z$47:$Z$51=AE22,$AC$47:$AC$51))</f>
        <v>0</v>
      </c>
      <c r="AJ22" s="5"/>
      <c r="AK22" s="5"/>
      <c r="AL22" s="9"/>
    </row>
    <row r="23" spans="2:39" s="89" customFormat="1" x14ac:dyDescent="0.2">
      <c r="B23" s="101"/>
      <c r="C23" s="111"/>
      <c r="D23" s="106"/>
      <c r="E23" s="100"/>
      <c r="F23" s="101"/>
      <c r="G23" s="111"/>
      <c r="H23" s="106"/>
      <c r="I23" s="100"/>
      <c r="J23" s="102"/>
      <c r="K23" s="96"/>
      <c r="L23" s="107"/>
      <c r="M23" s="56"/>
      <c r="N23" s="101"/>
      <c r="O23" s="111"/>
      <c r="P23" s="151"/>
      <c r="Q23" s="100"/>
      <c r="R23" s="101"/>
      <c r="S23" s="111"/>
      <c r="T23" s="113"/>
      <c r="U23" s="100"/>
      <c r="V23" s="101"/>
      <c r="W23" s="111"/>
      <c r="X23" s="106"/>
      <c r="Y23" s="100"/>
      <c r="Z23" s="101"/>
      <c r="AA23" s="111"/>
      <c r="AB23" s="106"/>
      <c r="AC23" s="100"/>
      <c r="AE23" s="5">
        <v>17</v>
      </c>
      <c r="AF23" s="94"/>
      <c r="AG23" s="9" t="str">
        <f>'Budget 2021'!C80</f>
        <v>Transit Monthly</v>
      </c>
      <c r="AH23">
        <f t="array" ref="AH23">SUM(IF($B$7:$B$11=AE23,$E$7:$E$11),IF($F$7:$F$11=AE23,$I$7:$I$11),IF($J$7:$J$11=AE23,$M$7:$M$11),IF($N$7:$N$11=AE23,$Q$7:$Q$11),IF($R$7:$R$11=AE23,$U$7:$U$11),IF($V$7:$V$11=AE23,$Y$7:$Y$11),IF($Z$7:$Z$11=AE23,$AC$7:$AC$11),
IF($B$15:$B$19=AE23,$E$15:$E$19),IF($F$15:$F$19=AE23,$I$15:$I$19),IF($J$15:$J$19=AE23,$M$15:$M$19),IF($N$15:$N$19=AE23,$Q$15:$Q$19),IF($R$15:$R$19=AE23,$U$15:$U$19),IF($V$15:$V$19=AE23,$Y$15:$Y$19),IF($Z$15:$Z$19=AE23,$AC$15:$AC$19),
IF($B$23:$B$27=AE23,$E$23:$E$27),IF($F$23:$F$27=AE23,$I$23:$I$27),IF($J$23:$J$27=AE23,$M$23:$M$27),IF($N$23:$N$27=AE23,$Q$23:$Q$27),IF($R$23:$R$27=AE23,$U$23:$U$27),IF($V$23:$V$27=AE23,$Y$23:$Y$27),IF($Z$23:$Z$27=AE23,$AC$23:$AC$27),
IF($B$31:$B$35=AE23,$E$31:$E$35),IF($F$31:$F$35=AE23,$I$31:$I$35),IF($J$31:$J$35=AE23,$M$31:$M$35),IF($N$31:$N$35=AE23,$Q$31:$Q$35),IF($R$31:$R$35=AE23,$U$31:$U$35),IF($V$31:$V$35=AE23,$Y$31:$Y$35),IF($Z$31:$Z$35=AE23,$AC$31:$AC$35),
IF($B$39:$B$43=AE23,$E$39:$E$43),IF($F$39:$F$43=AE23,$I$39:$I$43),IF($J$39:$J$43=AE23,$M$39:$M$43),IF($N$39:$N$43=AE23,$Q$39:$Q$43),IF($R$39:$R$43=AE23,$U$39:$U$43),IF($V$39:$V$43=AE23,$Y$39:$Y$43),IF($Z$39:$Z$43=AE23,$AC$39:$AC$43),
IF($B$47:$B$51=AE23,$E$47:$E$51),IF($F$47:$F$51=AE23,$I$47:$I$51),IF($J$47:$J$51=AE23,$M$47:$M$51),IF($N$47:$N$51=AE23,$Q$47:$Q$51),IF($R$47:$R$51=AE23,$U$47:$U$51),IF($V$47:$V$51=AE23,$Y$47:$Y$51),IF($Z$47:$Z$51=AE23,$AC$47:$AC$51))</f>
        <v>0</v>
      </c>
      <c r="AJ23" s="5"/>
      <c r="AK23" s="5"/>
      <c r="AL23" s="9"/>
      <c r="AM23"/>
    </row>
    <row r="24" spans="2:39" s="89" customFormat="1" x14ac:dyDescent="0.2">
      <c r="B24" s="102"/>
      <c r="C24" s="96"/>
      <c r="D24" s="107"/>
      <c r="E24" s="56"/>
      <c r="F24" s="102"/>
      <c r="G24" s="96"/>
      <c r="H24" s="107"/>
      <c r="I24" s="56"/>
      <c r="J24" s="102"/>
      <c r="K24" s="96"/>
      <c r="L24" s="107"/>
      <c r="M24" s="56"/>
      <c r="N24" s="102"/>
      <c r="O24" s="96"/>
      <c r="P24" s="113"/>
      <c r="Q24" s="56"/>
      <c r="R24" s="102"/>
      <c r="S24" s="96"/>
      <c r="T24" s="113"/>
      <c r="U24" s="56"/>
      <c r="V24" s="102"/>
      <c r="W24" s="96"/>
      <c r="X24" s="107"/>
      <c r="Y24" s="56"/>
      <c r="Z24" s="102"/>
      <c r="AA24" s="96"/>
      <c r="AB24" s="107"/>
      <c r="AC24" s="56"/>
      <c r="AE24" s="5">
        <v>18</v>
      </c>
      <c r="AF24" s="94"/>
      <c r="AG24" s="9" t="str">
        <f>'Budget 2021'!C81</f>
        <v>Land Line Phone Bill</v>
      </c>
      <c r="AH24">
        <f t="array" ref="AH24">SUM(IF($B$7:$B$11=AE24,$E$7:$E$11),IF($F$7:$F$11=AE24,$I$7:$I$11),IF($J$7:$J$11=AE24,$M$7:$M$11),IF($N$7:$N$11=AE24,$Q$7:$Q$11),IF($R$7:$R$11=AE24,$U$7:$U$11),IF($V$7:$V$11=AE24,$Y$7:$Y$11),IF($Z$7:$Z$11=AE24,$AC$7:$AC$11),
IF($B$15:$B$19=AE24,$E$15:$E$19),IF($F$15:$F$19=AE24,$I$15:$I$19),IF($J$15:$J$19=AE24,$M$15:$M$19),IF($N$15:$N$19=AE24,$Q$15:$Q$19),IF($R$15:$R$19=AE24,$U$15:$U$19),IF($V$15:$V$19=AE24,$Y$15:$Y$19),IF($Z$15:$Z$19=AE24,$AC$15:$AC$19),
IF($B$23:$B$27=AE24,$E$23:$E$27),IF($F$23:$F$27=AE24,$I$23:$I$27),IF($J$23:$J$27=AE24,$M$23:$M$27),IF($N$23:$N$27=AE24,$Q$23:$Q$27),IF($R$23:$R$27=AE24,$U$23:$U$27),IF($V$23:$V$27=AE24,$Y$23:$Y$27),IF($Z$23:$Z$27=AE24,$AC$23:$AC$27),
IF($B$31:$B$35=AE24,$E$31:$E$35),IF($F$31:$F$35=AE24,$I$31:$I$35),IF($J$31:$J$35=AE24,$M$31:$M$35),IF($N$31:$N$35=AE24,$Q$31:$Q$35),IF($R$31:$R$35=AE24,$U$31:$U$35),IF($V$31:$V$35=AE24,$Y$31:$Y$35),IF($Z$31:$Z$35=AE24,$AC$31:$AC$35),
IF($B$39:$B$43=AE24,$E$39:$E$43),IF($F$39:$F$43=AE24,$I$39:$I$43),IF($J$39:$J$43=AE24,$M$39:$M$43),IF($N$39:$N$43=AE24,$Q$39:$Q$43),IF($R$39:$R$43=AE24,$U$39:$U$43),IF($V$39:$V$43=AE24,$Y$39:$Y$43),IF($Z$39:$Z$43=AE24,$AC$39:$AC$43),
IF($B$47:$B$51=AE24,$E$47:$E$51),IF($F$47:$F$51=AE24,$I$47:$I$51),IF($J$47:$J$51=AE24,$M$47:$M$51),IF($N$47:$N$51=AE24,$Q$47:$Q$51),IF($R$47:$R$51=AE24,$U$47:$U$51),IF($V$47:$V$51=AE24,$Y$47:$Y$51),IF($Z$47:$Z$51=AE24,$AC$47:$AC$51))</f>
        <v>0</v>
      </c>
      <c r="AJ24" s="5"/>
      <c r="AK24" s="5"/>
      <c r="AL24" s="9"/>
      <c r="AM24"/>
    </row>
    <row r="25" spans="2:39" s="89" customFormat="1" x14ac:dyDescent="0.2">
      <c r="B25" s="102"/>
      <c r="C25" s="96"/>
      <c r="D25" s="107"/>
      <c r="E25" s="56"/>
      <c r="F25" s="102"/>
      <c r="G25" s="96"/>
      <c r="H25" s="107"/>
      <c r="I25" s="56"/>
      <c r="J25" s="102"/>
      <c r="K25" s="96"/>
      <c r="L25" s="107"/>
      <c r="M25" s="56"/>
      <c r="N25" s="102"/>
      <c r="O25" s="96"/>
      <c r="P25" s="113"/>
      <c r="Q25" s="56"/>
      <c r="R25" s="102"/>
      <c r="S25" s="96"/>
      <c r="T25" s="107"/>
      <c r="U25" s="56"/>
      <c r="V25" s="102"/>
      <c r="W25" s="96"/>
      <c r="X25" s="107"/>
      <c r="Y25" s="56"/>
      <c r="Z25" s="102"/>
      <c r="AA25" s="96"/>
      <c r="AB25" s="107"/>
      <c r="AC25" s="56"/>
      <c r="AE25" s="5">
        <v>19</v>
      </c>
      <c r="AF25" s="94"/>
      <c r="AG25" s="9" t="str">
        <f>'Budget 2021'!C82</f>
        <v>Cell Phone Service</v>
      </c>
      <c r="AH25">
        <f t="array" ref="AH25">SUM(IF($B$7:$B$11=AE25,$E$7:$E$11),IF($F$7:$F$11=AE25,$I$7:$I$11),IF($J$7:$J$11=AE25,$M$7:$M$11),IF($N$7:$N$11=AE25,$Q$7:$Q$11),IF($R$7:$R$11=AE25,$U$7:$U$11),IF($V$7:$V$11=AE25,$Y$7:$Y$11),IF($Z$7:$Z$11=AE25,$AC$7:$AC$11),
IF($B$15:$B$19=AE25,$E$15:$E$19),IF($F$15:$F$19=AE25,$I$15:$I$19),IF($J$15:$J$19=AE25,$M$15:$M$19),IF($N$15:$N$19=AE25,$Q$15:$Q$19),IF($R$15:$R$19=AE25,$U$15:$U$19),IF($V$15:$V$19=AE25,$Y$15:$Y$19),IF($Z$15:$Z$19=AE25,$AC$15:$AC$19),
IF($B$23:$B$27=AE25,$E$23:$E$27),IF($F$23:$F$27=AE25,$I$23:$I$27),IF($J$23:$J$27=AE25,$M$23:$M$27),IF($N$23:$N$27=AE25,$Q$23:$Q$27),IF($R$23:$R$27=AE25,$U$23:$U$27),IF($V$23:$V$27=AE25,$Y$23:$Y$27),IF($Z$23:$Z$27=AE25,$AC$23:$AC$27),
IF($B$31:$B$35=AE25,$E$31:$E$35),IF($F$31:$F$35=AE25,$I$31:$I$35),IF($J$31:$J$35=AE25,$M$31:$M$35),IF($N$31:$N$35=AE25,$Q$31:$Q$35),IF($R$31:$R$35=AE25,$U$31:$U$35),IF($V$31:$V$35=AE25,$Y$31:$Y$35),IF($Z$31:$Z$35=AE25,$AC$31:$AC$35),
IF($B$39:$B$43=AE25,$E$39:$E$43),IF($F$39:$F$43=AE25,$I$39:$I$43),IF($J$39:$J$43=AE25,$M$39:$M$43),IF($N$39:$N$43=AE25,$Q$39:$Q$43),IF($R$39:$R$43=AE25,$U$39:$U$43),IF($V$39:$V$43=AE25,$Y$39:$Y$43),IF($Z$39:$Z$43=AE25,$AC$39:$AC$43),
IF($B$47:$B$51=AE25,$E$47:$E$51),IF($F$47:$F$51=AE25,$I$47:$I$51),IF($J$47:$J$51=AE25,$M$47:$M$51),IF($N$47:$N$51=AE25,$Q$47:$Q$51),IF($R$47:$R$51=AE25,$U$47:$U$51),IF($V$47:$V$51=AE25,$Y$47:$Y$51),IF($Z$47:$Z$51=AE25,$AC$47:$AC$51))</f>
        <v>0</v>
      </c>
      <c r="AJ25" s="5"/>
      <c r="AK25" s="5"/>
      <c r="AL25" s="9"/>
      <c r="AM25"/>
    </row>
    <row r="26" spans="2:39" s="89" customFormat="1" x14ac:dyDescent="0.2">
      <c r="B26" s="102"/>
      <c r="C26" s="96"/>
      <c r="D26" s="107"/>
      <c r="E26" s="56"/>
      <c r="F26" s="102"/>
      <c r="G26" s="96"/>
      <c r="H26" s="107"/>
      <c r="I26" s="56"/>
      <c r="J26" s="102"/>
      <c r="K26" s="96"/>
      <c r="L26" s="107"/>
      <c r="M26" s="56"/>
      <c r="N26" s="102"/>
      <c r="O26" s="96"/>
      <c r="P26" s="107"/>
      <c r="Q26" s="56"/>
      <c r="R26" s="102"/>
      <c r="S26" s="96"/>
      <c r="T26" s="107"/>
      <c r="U26" s="56"/>
      <c r="V26" s="102"/>
      <c r="W26" s="96"/>
      <c r="X26" s="107"/>
      <c r="Y26" s="56"/>
      <c r="Z26" s="102"/>
      <c r="AA26" s="96"/>
      <c r="AB26" s="107"/>
      <c r="AC26" s="56"/>
      <c r="AE26" s="5">
        <v>20</v>
      </c>
      <c r="AF26" s="94"/>
      <c r="AG26" s="9" t="str">
        <f>'Budget 2021'!C83</f>
        <v>Cable Bill</v>
      </c>
      <c r="AH26">
        <f t="array" ref="AH26">SUM(IF($B$7:$B$11=AE26,$E$7:$E$11),IF($F$7:$F$11=AE26,$I$7:$I$11),IF($J$7:$J$11=AE26,$M$7:$M$11),IF($N$7:$N$11=AE26,$Q$7:$Q$11),IF($R$7:$R$11=AE26,$U$7:$U$11),IF($V$7:$V$11=AE26,$Y$7:$Y$11),IF($Z$7:$Z$11=AE26,$AC$7:$AC$11),
IF($B$15:$B$19=AE26,$E$15:$E$19),IF($F$15:$F$19=AE26,$I$15:$I$19),IF($J$15:$J$19=AE26,$M$15:$M$19),IF($N$15:$N$19=AE26,$Q$15:$Q$19),IF($R$15:$R$19=AE26,$U$15:$U$19),IF($V$15:$V$19=AE26,$Y$15:$Y$19),IF($Z$15:$Z$19=AE26,$AC$15:$AC$19),
IF($B$23:$B$27=AE26,$E$23:$E$27),IF($F$23:$F$27=AE26,$I$23:$I$27),IF($J$23:$J$27=AE26,$M$23:$M$27),IF($N$23:$N$27=AE26,$Q$23:$Q$27),IF($R$23:$R$27=AE26,$U$23:$U$27),IF($V$23:$V$27=AE26,$Y$23:$Y$27),IF($Z$23:$Z$27=AE26,$AC$23:$AC$27),
IF($B$31:$B$35=AE26,$E$31:$E$35),IF($F$31:$F$35=AE26,$I$31:$I$35),IF($J$31:$J$35=AE26,$M$31:$M$35),IF($N$31:$N$35=AE26,$Q$31:$Q$35),IF($R$31:$R$35=AE26,$U$31:$U$35),IF($V$31:$V$35=AE26,$Y$31:$Y$35),IF($Z$31:$Z$35=AE26,$AC$31:$AC$35),
IF($B$39:$B$43=AE26,$E$39:$E$43),IF($F$39:$F$43=AE26,$I$39:$I$43),IF($J$39:$J$43=AE26,$M$39:$M$43),IF($N$39:$N$43=AE26,$Q$39:$Q$43),IF($R$39:$R$43=AE26,$U$39:$U$43),IF($V$39:$V$43=AE26,$Y$39:$Y$43),IF($Z$39:$Z$43=AE26,$AC$39:$AC$43),
IF($B$47:$B$51=AE26,$E$47:$E$51),IF($F$47:$F$51=AE26,$I$47:$I$51),IF($J$47:$J$51=AE26,$M$47:$M$51),IF($N$47:$N$51=AE26,$Q$47:$Q$51),IF($R$47:$R$51=AE26,$U$47:$U$51),IF($V$47:$V$51=AE26,$Y$47:$Y$51),IF($Z$47:$Z$51=AE26,$AC$47:$AC$51))</f>
        <v>0</v>
      </c>
      <c r="AJ26" s="5"/>
      <c r="AK26" s="5"/>
      <c r="AL26" s="9"/>
      <c r="AM26"/>
    </row>
    <row r="27" spans="2:39" s="89" customFormat="1" x14ac:dyDescent="0.2">
      <c r="B27" s="102"/>
      <c r="C27" s="96"/>
      <c r="D27" s="107"/>
      <c r="E27" s="56"/>
      <c r="F27" s="102"/>
      <c r="G27" s="96"/>
      <c r="H27" s="107"/>
      <c r="I27" s="56"/>
      <c r="J27" s="102"/>
      <c r="K27" s="96"/>
      <c r="L27" s="107"/>
      <c r="M27" s="56"/>
      <c r="N27" s="102"/>
      <c r="O27" s="96"/>
      <c r="P27" s="107"/>
      <c r="Q27" s="56"/>
      <c r="R27" s="102"/>
      <c r="S27" s="96"/>
      <c r="T27" s="107"/>
      <c r="U27" s="56"/>
      <c r="V27" s="102"/>
      <c r="W27" s="96"/>
      <c r="X27" s="107"/>
      <c r="Y27" s="56"/>
      <c r="Z27" s="102"/>
      <c r="AA27" s="96"/>
      <c r="AB27" s="107"/>
      <c r="AC27" s="56"/>
      <c r="AE27" s="5">
        <v>21</v>
      </c>
      <c r="AF27" s="94"/>
      <c r="AG27" s="9" t="str">
        <f>'Budget 2021'!C84</f>
        <v>Auto Maint.</v>
      </c>
      <c r="AH27">
        <f t="array" ref="AH27">SUM(IF($B$7:$B$11=AE27,$E$7:$E$11),IF($F$7:$F$11=AE27,$I$7:$I$11),IF($J$7:$J$11=AE27,$M$7:$M$11),IF($N$7:$N$11=AE27,$Q$7:$Q$11),IF($R$7:$R$11=AE27,$U$7:$U$11),IF($V$7:$V$11=AE27,$Y$7:$Y$11),IF($Z$7:$Z$11=AE27,$AC$7:$AC$11),
IF($B$15:$B$19=AE27,$E$15:$E$19),IF($F$15:$F$19=AE27,$I$15:$I$19),IF($J$15:$J$19=AE27,$M$15:$M$19),IF($N$15:$N$19=AE27,$Q$15:$Q$19),IF($R$15:$R$19=AE27,$U$15:$U$19),IF($V$15:$V$19=AE27,$Y$15:$Y$19),IF($Z$15:$Z$19=AE27,$AC$15:$AC$19),
IF($B$23:$B$27=AE27,$E$23:$E$27),IF($F$23:$F$27=AE27,$I$23:$I$27),IF($J$23:$J$27=AE27,$M$23:$M$27),IF($N$23:$N$27=AE27,$Q$23:$Q$27),IF($R$23:$R$27=AE27,$U$23:$U$27),IF($V$23:$V$27=AE27,$Y$23:$Y$27),IF($Z$23:$Z$27=AE27,$AC$23:$AC$27),
IF($B$31:$B$35=AE27,$E$31:$E$35),IF($F$31:$F$35=AE27,$I$31:$I$35),IF($J$31:$J$35=AE27,$M$31:$M$35),IF($N$31:$N$35=AE27,$Q$31:$Q$35),IF($R$31:$R$35=AE27,$U$31:$U$35),IF($V$31:$V$35=AE27,$Y$31:$Y$35),IF($Z$31:$Z$35=AE27,$AC$31:$AC$35),
IF($B$39:$B$43=AE27,$E$39:$E$43),IF($F$39:$F$43=AE27,$I$39:$I$43),IF($J$39:$J$43=AE27,$M$39:$M$43),IF($N$39:$N$43=AE27,$Q$39:$Q$43),IF($R$39:$R$43=AE27,$U$39:$U$43),IF($V$39:$V$43=AE27,$Y$39:$Y$43),IF($Z$39:$Z$43=AE27,$AC$39:$AC$43),
IF($B$47:$B$51=AE27,$E$47:$E$51),IF($F$47:$F$51=AE27,$I$47:$I$51),IF($J$47:$J$51=AE27,$M$47:$M$51),IF($N$47:$N$51=AE27,$Q$47:$Q$51),IF($R$47:$R$51=AE27,$U$47:$U$51),IF($V$47:$V$51=AE27,$Y$47:$Y$51),IF($Z$47:$Z$51=AE27,$AC$47:$AC$51))</f>
        <v>0</v>
      </c>
      <c r="AJ27" s="5"/>
      <c r="AK27" s="5"/>
      <c r="AL27" s="9"/>
      <c r="AM27"/>
    </row>
    <row r="28" spans="2:39" s="89" customFormat="1" x14ac:dyDescent="0.2">
      <c r="B28" s="173">
        <f>Z20+1</f>
        <v>10</v>
      </c>
      <c r="C28" s="174"/>
      <c r="D28" s="107" t="s">
        <v>51</v>
      </c>
      <c r="E28" s="56">
        <f t="array" ref="E28">AC20+SUM(IF(C23:C27=1,E23:E27))</f>
        <v>1200</v>
      </c>
      <c r="F28" s="173">
        <f>B28+1</f>
        <v>11</v>
      </c>
      <c r="G28" s="174"/>
      <c r="H28" s="107" t="s">
        <v>51</v>
      </c>
      <c r="I28" s="56">
        <f t="array" ref="I28">E28+SUM(IF(G23:G27=1,I23:I27))</f>
        <v>1200</v>
      </c>
      <c r="J28" s="173">
        <f>F28+1</f>
        <v>12</v>
      </c>
      <c r="K28" s="174"/>
      <c r="L28" s="107" t="s">
        <v>51</v>
      </c>
      <c r="M28" s="56">
        <f t="array" ref="M28">I28+SUM(IF(K23:K27=1,M23:M27))</f>
        <v>1200</v>
      </c>
      <c r="N28" s="173">
        <f>J28+1</f>
        <v>13</v>
      </c>
      <c r="O28" s="174"/>
      <c r="P28" s="107" t="s">
        <v>51</v>
      </c>
      <c r="Q28" s="56">
        <f t="array" ref="Q28">M28+SUM(IF(O23:O27=1,Q23:Q27))</f>
        <v>1200</v>
      </c>
      <c r="R28" s="173">
        <f>N28+1</f>
        <v>14</v>
      </c>
      <c r="S28" s="174"/>
      <c r="T28" s="107" t="s">
        <v>51</v>
      </c>
      <c r="U28" s="56">
        <f t="array" ref="U28">Q28+SUM(IF(S23:S27=1,U23:U27))</f>
        <v>1200</v>
      </c>
      <c r="V28" s="173">
        <f>R28+1</f>
        <v>15</v>
      </c>
      <c r="W28" s="174"/>
      <c r="X28" s="107" t="s">
        <v>51</v>
      </c>
      <c r="Y28" s="56">
        <f t="array" ref="Y28">U28+SUM(IF(W23:W27=1,Y23:Y27))</f>
        <v>1200</v>
      </c>
      <c r="Z28" s="173">
        <f>V28+1</f>
        <v>16</v>
      </c>
      <c r="AA28" s="174"/>
      <c r="AB28" s="107" t="s">
        <v>51</v>
      </c>
      <c r="AC28" s="56">
        <f t="array" ref="AC28">Y28+SUM(IF(AA23:AA27=1,AC23:AC27))</f>
        <v>1200</v>
      </c>
      <c r="AE28" s="5">
        <v>22</v>
      </c>
      <c r="AF28" s="94"/>
      <c r="AG28" s="9" t="str">
        <f>'Budget 2021'!C85</f>
        <v>Auto Loan</v>
      </c>
      <c r="AH28">
        <f t="array" ref="AH28">SUM(IF($B$7:$B$11=AE28,$E$7:$E$11),IF($F$7:$F$11=AE28,$I$7:$I$11),IF($J$7:$J$11=AE28,$M$7:$M$11),IF($N$7:$N$11=AE28,$Q$7:$Q$11),IF($R$7:$R$11=AE28,$U$7:$U$11),IF($V$7:$V$11=AE28,$Y$7:$Y$11),IF($Z$7:$Z$11=AE28,$AC$7:$AC$11),
IF($B$15:$B$19=AE28,$E$15:$E$19),IF($F$15:$F$19=AE28,$I$15:$I$19),IF($J$15:$J$19=AE28,$M$15:$M$19),IF($N$15:$N$19=AE28,$Q$15:$Q$19),IF($R$15:$R$19=AE28,$U$15:$U$19),IF($V$15:$V$19=AE28,$Y$15:$Y$19),IF($Z$15:$Z$19=AE28,$AC$15:$AC$19),
IF($B$23:$B$27=AE28,$E$23:$E$27),IF($F$23:$F$27=AE28,$I$23:$I$27),IF($J$23:$J$27=AE28,$M$23:$M$27),IF($N$23:$N$27=AE28,$Q$23:$Q$27),IF($R$23:$R$27=AE28,$U$23:$U$27),IF($V$23:$V$27=AE28,$Y$23:$Y$27),IF($Z$23:$Z$27=AE28,$AC$23:$AC$27),
IF($B$31:$B$35=AE28,$E$31:$E$35),IF($F$31:$F$35=AE28,$I$31:$I$35),IF($J$31:$J$35=AE28,$M$31:$M$35),IF($N$31:$N$35=AE28,$Q$31:$Q$35),IF($R$31:$R$35=AE28,$U$31:$U$35),IF($V$31:$V$35=AE28,$Y$31:$Y$35),IF($Z$31:$Z$35=AE28,$AC$31:$AC$35),
IF($B$39:$B$43=AE28,$E$39:$E$43),IF($F$39:$F$43=AE28,$I$39:$I$43),IF($J$39:$J$43=AE28,$M$39:$M$43),IF($N$39:$N$43=AE28,$Q$39:$Q$43),IF($R$39:$R$43=AE28,$U$39:$U$43),IF($V$39:$V$43=AE28,$Y$39:$Y$43),IF($Z$39:$Z$43=AE28,$AC$39:$AC$43),
IF($B$47:$B$51=AE28,$E$47:$E$51),IF($F$47:$F$51=AE28,$I$47:$I$51),IF($J$47:$J$51=AE28,$M$47:$M$51),IF($N$47:$N$51=AE28,$Q$47:$Q$51),IF($R$47:$R$51=AE28,$U$47:$U$51),IF($V$47:$V$51=AE28,$Y$47:$Y$51),IF($Z$47:$Z$51=AE28,$AC$47:$AC$51))</f>
        <v>0</v>
      </c>
      <c r="AJ28" s="5"/>
      <c r="AK28" s="5"/>
      <c r="AL28" s="9"/>
      <c r="AM28"/>
    </row>
    <row r="29" spans="2:39" s="89" customFormat="1" x14ac:dyDescent="0.2">
      <c r="B29" s="173"/>
      <c r="C29" s="174"/>
      <c r="D29" s="107" t="s">
        <v>60</v>
      </c>
      <c r="E29" s="152">
        <f t="array" ref="E29">AC21+SUM(IF(C23:C27=2,E23:E27))-SUM(IF(B23:B27={33},E23:E27))</f>
        <v>5000</v>
      </c>
      <c r="F29" s="173"/>
      <c r="G29" s="174"/>
      <c r="H29" s="107" t="s">
        <v>60</v>
      </c>
      <c r="I29" s="152">
        <f t="array" ref="I29">E29+SUM(IF(G23:G27=2,I23:I27))-SUM(IF(F23:F27={33},I23:I27))</f>
        <v>5000</v>
      </c>
      <c r="J29" s="173"/>
      <c r="K29" s="174"/>
      <c r="L29" s="107" t="s">
        <v>60</v>
      </c>
      <c r="M29" s="152">
        <f t="array" ref="M29">I29+SUM(IF(K23:K27=2,M23:M27))-SUM(IF(J23:J27={33},M23:M27))</f>
        <v>5000</v>
      </c>
      <c r="N29" s="173"/>
      <c r="O29" s="174"/>
      <c r="P29" s="107" t="s">
        <v>60</v>
      </c>
      <c r="Q29" s="152">
        <f t="array" ref="Q29">M29+SUM(IF(O23:O27=2,Q23:Q27))-SUM(IF(N23:N27={33},Q23:Q27))</f>
        <v>5000</v>
      </c>
      <c r="R29" s="173"/>
      <c r="S29" s="174"/>
      <c r="T29" s="107" t="s">
        <v>60</v>
      </c>
      <c r="U29" s="152">
        <f t="array" ref="U29">Q29+SUM(IF(S23:S27=2,U23:U27))-SUM(IF(R23:R27={33},U23:U27))</f>
        <v>5000</v>
      </c>
      <c r="V29" s="173"/>
      <c r="W29" s="174"/>
      <c r="X29" s="107" t="s">
        <v>60</v>
      </c>
      <c r="Y29" s="152">
        <f t="array" ref="Y29">U29+SUM(IF(W23:W27=2,Y23:Y27))-SUM(IF(V23:V27={33},Y23:Y27))</f>
        <v>5000</v>
      </c>
      <c r="Z29" s="173"/>
      <c r="AA29" s="174"/>
      <c r="AB29" s="107" t="s">
        <v>60</v>
      </c>
      <c r="AC29" s="152">
        <f t="array" ref="AC29">Y29+SUM(IF(AA23:AA27=2,AC23:AC27))-SUM(IF(Z23:Z27={33},AC23:AC27))</f>
        <v>5000</v>
      </c>
      <c r="AE29" s="5">
        <v>23</v>
      </c>
      <c r="AF29" s="94"/>
      <c r="AG29" s="9" t="str">
        <f>'Budget 2021'!C86</f>
        <v>Medical</v>
      </c>
      <c r="AH29">
        <f t="array" ref="AH29">SUM(IF($B$7:$B$11=AE29,$E$7:$E$11),IF($F$7:$F$11=AE29,$I$7:$I$11),IF($J$7:$J$11=AE29,$M$7:$M$11),IF($N$7:$N$11=AE29,$Q$7:$Q$11),IF($R$7:$R$11=AE29,$U$7:$U$11),IF($V$7:$V$11=AE29,$Y$7:$Y$11),IF($Z$7:$Z$11=AE29,$AC$7:$AC$11),
IF($B$15:$B$19=AE29,$E$15:$E$19),IF($F$15:$F$19=AE29,$I$15:$I$19),IF($J$15:$J$19=AE29,$M$15:$M$19),IF($N$15:$N$19=AE29,$Q$15:$Q$19),IF($R$15:$R$19=AE29,$U$15:$U$19),IF($V$15:$V$19=AE29,$Y$15:$Y$19),IF($Z$15:$Z$19=AE29,$AC$15:$AC$19),
IF($B$23:$B$27=AE29,$E$23:$E$27),IF($F$23:$F$27=AE29,$I$23:$I$27),IF($J$23:$J$27=AE29,$M$23:$M$27),IF($N$23:$N$27=AE29,$Q$23:$Q$27),IF($R$23:$R$27=AE29,$U$23:$U$27),IF($V$23:$V$27=AE29,$Y$23:$Y$27),IF($Z$23:$Z$27=AE29,$AC$23:$AC$27),
IF($B$31:$B$35=AE29,$E$31:$E$35),IF($F$31:$F$35=AE29,$I$31:$I$35),IF($J$31:$J$35=AE29,$M$31:$M$35),IF($N$31:$N$35=AE29,$Q$31:$Q$35),IF($R$31:$R$35=AE29,$U$31:$U$35),IF($V$31:$V$35=AE29,$Y$31:$Y$35),IF($Z$31:$Z$35=AE29,$AC$31:$AC$35),
IF($B$39:$B$43=AE29,$E$39:$E$43),IF($F$39:$F$43=AE29,$I$39:$I$43),IF($J$39:$J$43=AE29,$M$39:$M$43),IF($N$39:$N$43=AE29,$Q$39:$Q$43),IF($R$39:$R$43=AE29,$U$39:$U$43),IF($V$39:$V$43=AE29,$Y$39:$Y$43),IF($Z$39:$Z$43=AE29,$AC$39:$AC$43),
IF($B$47:$B$51=AE29,$E$47:$E$51),IF($F$47:$F$51=AE29,$I$47:$I$51),IF($J$47:$J$51=AE29,$M$47:$M$51),IF($N$47:$N$51=AE29,$Q$47:$Q$51),IF($R$47:$R$51=AE29,$U$47:$U$51),IF($V$47:$V$51=AE29,$Y$47:$Y$51),IF($Z$47:$Z$51=AE29,$AC$47:$AC$51))</f>
        <v>0</v>
      </c>
      <c r="AJ29" s="5"/>
      <c r="AK29" s="5"/>
      <c r="AL29" s="9"/>
      <c r="AM29"/>
    </row>
    <row r="30" spans="2:39" ht="13.5" thickBot="1" x14ac:dyDescent="0.25">
      <c r="B30" s="175"/>
      <c r="C30" s="176"/>
      <c r="D30" s="153" t="s">
        <v>48</v>
      </c>
      <c r="E30" s="154">
        <f t="array" ref="E30">AC22+SUM(IF(C23:C27=3,E23:E27))-SUM(IF(B23:B27={34},E23:E27))</f>
        <v>-800</v>
      </c>
      <c r="F30" s="175"/>
      <c r="G30" s="176"/>
      <c r="H30" s="153" t="s">
        <v>48</v>
      </c>
      <c r="I30" s="154">
        <f t="array" ref="I30">E30+SUM(IF(G23:G27=3,I23:I27))-SUM(IF(F23:F27={34},I23:I27))</f>
        <v>-800</v>
      </c>
      <c r="J30" s="175"/>
      <c r="K30" s="176"/>
      <c r="L30" s="153" t="s">
        <v>48</v>
      </c>
      <c r="M30" s="154">
        <f t="array" ref="M30">I30+SUM(IF(K23:K27=3,M23:M27))-SUM(IF(J23:J27={34},M23:M27))</f>
        <v>-800</v>
      </c>
      <c r="N30" s="175"/>
      <c r="O30" s="176"/>
      <c r="P30" s="153" t="s">
        <v>48</v>
      </c>
      <c r="Q30" s="154">
        <f t="array" ref="Q30">M30+SUM(IF(O23:O27=3,Q23:Q27))-SUM(IF(N23:N27={34},Q23:Q27))</f>
        <v>-800</v>
      </c>
      <c r="R30" s="175"/>
      <c r="S30" s="176"/>
      <c r="T30" s="153" t="s">
        <v>48</v>
      </c>
      <c r="U30" s="154">
        <f t="array" ref="U30">Q30+SUM(IF(S23:S27=3,U23:U27))-SUM(IF(R23:R27={34},U23:U27))</f>
        <v>-800</v>
      </c>
      <c r="V30" s="175"/>
      <c r="W30" s="176"/>
      <c r="X30" s="153" t="s">
        <v>48</v>
      </c>
      <c r="Y30" s="154">
        <f t="array" ref="Y30">U30+SUM(IF(W23:W27=3,Y23:Y27))-SUM(IF(V23:V27={34},Y23:Y27))</f>
        <v>-800</v>
      </c>
      <c r="Z30" s="175"/>
      <c r="AA30" s="176"/>
      <c r="AB30" s="153" t="s">
        <v>48</v>
      </c>
      <c r="AC30" s="154">
        <f t="array" ref="AC30">Y30+SUM(IF(AA23:AA27=3,AC23:AC27))-SUM(IF(Z23:Z27={34},AC23:AC27))</f>
        <v>-800</v>
      </c>
      <c r="AE30" s="5">
        <v>24</v>
      </c>
      <c r="AF30" s="94"/>
      <c r="AG30" s="9" t="str">
        <f>'Budget 2021'!C87</f>
        <v>HairCare</v>
      </c>
      <c r="AH30">
        <f t="array" ref="AH30">SUM(IF($B$7:$B$11=AE30,$E$7:$E$11),IF($F$7:$F$11=AE30,$I$7:$I$11),IF($J$7:$J$11=AE30,$M$7:$M$11),IF($N$7:$N$11=AE30,$Q$7:$Q$11),IF($R$7:$R$11=AE30,$U$7:$U$11),IF($V$7:$V$11=AE30,$Y$7:$Y$11),IF($Z$7:$Z$11=AE30,$AC$7:$AC$11),
IF($B$15:$B$19=AE30,$E$15:$E$19),IF($F$15:$F$19=AE30,$I$15:$I$19),IF($J$15:$J$19=AE30,$M$15:$M$19),IF($N$15:$N$19=AE30,$Q$15:$Q$19),IF($R$15:$R$19=AE30,$U$15:$U$19),IF($V$15:$V$19=AE30,$Y$15:$Y$19),IF($Z$15:$Z$19=AE30,$AC$15:$AC$19),
IF($B$23:$B$27=AE30,$E$23:$E$27),IF($F$23:$F$27=AE30,$I$23:$I$27),IF($J$23:$J$27=AE30,$M$23:$M$27),IF($N$23:$N$27=AE30,$Q$23:$Q$27),IF($R$23:$R$27=AE30,$U$23:$U$27),IF($V$23:$V$27=AE30,$Y$23:$Y$27),IF($Z$23:$Z$27=AE30,$AC$23:$AC$27),
IF($B$31:$B$35=AE30,$E$31:$E$35),IF($F$31:$F$35=AE30,$I$31:$I$35),IF($J$31:$J$35=AE30,$M$31:$M$35),IF($N$31:$N$35=AE30,$Q$31:$Q$35),IF($R$31:$R$35=AE30,$U$31:$U$35),IF($V$31:$V$35=AE30,$Y$31:$Y$35),IF($Z$31:$Z$35=AE30,$AC$31:$AC$35),
IF($B$39:$B$43=AE30,$E$39:$E$43),IF($F$39:$F$43=AE30,$I$39:$I$43),IF($J$39:$J$43=AE30,$M$39:$M$43),IF($N$39:$N$43=AE30,$Q$39:$Q$43),IF($R$39:$R$43=AE30,$U$39:$U$43),IF($V$39:$V$43=AE30,$Y$39:$Y$43),IF($Z$39:$Z$43=AE30,$AC$39:$AC$43),
IF($B$47:$B$51=AE30,$E$47:$E$51),IF($F$47:$F$51=AE30,$I$47:$I$51),IF($J$47:$J$51=AE30,$M$47:$M$51),IF($N$47:$N$51=AE30,$Q$47:$Q$51),IF($R$47:$R$51=AE30,$U$47:$U$51),IF($V$47:$V$51=AE30,$Y$47:$Y$51),IF($Z$47:$Z$51=AE30,$AC$47:$AC$51))</f>
        <v>0</v>
      </c>
      <c r="AJ30" s="5"/>
      <c r="AK30" s="5"/>
      <c r="AL30" s="9"/>
    </row>
    <row r="31" spans="2:39" s="89" customFormat="1" x14ac:dyDescent="0.2">
      <c r="B31" s="101"/>
      <c r="C31" s="111"/>
      <c r="D31" s="106"/>
      <c r="E31" s="100"/>
      <c r="F31" s="102"/>
      <c r="G31" s="96"/>
      <c r="H31" s="113"/>
      <c r="I31" s="56"/>
      <c r="J31" s="102"/>
      <c r="K31" s="96"/>
      <c r="L31" s="113"/>
      <c r="M31" s="56"/>
      <c r="N31" s="102"/>
      <c r="O31" s="96"/>
      <c r="P31" s="113"/>
      <c r="Q31" s="56"/>
      <c r="R31" s="102"/>
      <c r="S31" s="96"/>
      <c r="T31" s="107"/>
      <c r="U31" s="56"/>
      <c r="V31" s="102"/>
      <c r="W31" s="96"/>
      <c r="X31" s="107"/>
      <c r="Y31" s="56"/>
      <c r="Z31" s="101"/>
      <c r="AA31" s="111"/>
      <c r="AB31" s="106"/>
      <c r="AC31" s="100"/>
      <c r="AE31" s="5">
        <v>25</v>
      </c>
      <c r="AF31" s="94"/>
      <c r="AG31" s="9" t="str">
        <f>'Budget 2021'!C88</f>
        <v>Clothing</v>
      </c>
      <c r="AH31">
        <f t="array" ref="AH31">SUM(IF($B$7:$B$11=AE31,$E$7:$E$11),IF($F$7:$F$11=AE31,$I$7:$I$11),IF($J$7:$J$11=AE31,$M$7:$M$11),IF($N$7:$N$11=AE31,$Q$7:$Q$11),IF($R$7:$R$11=AE31,$U$7:$U$11),IF($V$7:$V$11=AE31,$Y$7:$Y$11),IF($Z$7:$Z$11=AE31,$AC$7:$AC$11),
IF($B$15:$B$19=AE31,$E$15:$E$19),IF($F$15:$F$19=AE31,$I$15:$I$19),IF($J$15:$J$19=AE31,$M$15:$M$19),IF($N$15:$N$19=AE31,$Q$15:$Q$19),IF($R$15:$R$19=AE31,$U$15:$U$19),IF($V$15:$V$19=AE31,$Y$15:$Y$19),IF($Z$15:$Z$19=AE31,$AC$15:$AC$19),
IF($B$23:$B$27=AE31,$E$23:$E$27),IF($F$23:$F$27=AE31,$I$23:$I$27),IF($J$23:$J$27=AE31,$M$23:$M$27),IF($N$23:$N$27=AE31,$Q$23:$Q$27),IF($R$23:$R$27=AE31,$U$23:$U$27),IF($V$23:$V$27=AE31,$Y$23:$Y$27),IF($Z$23:$Z$27=AE31,$AC$23:$AC$27),
IF($B$31:$B$35=AE31,$E$31:$E$35),IF($F$31:$F$35=AE31,$I$31:$I$35),IF($J$31:$J$35=AE31,$M$31:$M$35),IF($N$31:$N$35=AE31,$Q$31:$Q$35),IF($R$31:$R$35=AE31,$U$31:$U$35),IF($V$31:$V$35=AE31,$Y$31:$Y$35),IF($Z$31:$Z$35=AE31,$AC$31:$AC$35),
IF($B$39:$B$43=AE31,$E$39:$E$43),IF($F$39:$F$43=AE31,$I$39:$I$43),IF($J$39:$J$43=AE31,$M$39:$M$43),IF($N$39:$N$43=AE31,$Q$39:$Q$43),IF($R$39:$R$43=AE31,$U$39:$U$43),IF($V$39:$V$43=AE31,$Y$39:$Y$43),IF($Z$39:$Z$43=AE31,$AC$39:$AC$43),
IF($B$47:$B$51=AE31,$E$47:$E$51),IF($F$47:$F$51=AE31,$I$47:$I$51),IF($J$47:$J$51=AE31,$M$47:$M$51),IF($N$47:$N$51=AE31,$Q$47:$Q$51),IF($R$47:$R$51=AE31,$U$47:$U$51),IF($V$47:$V$51=AE31,$Y$47:$Y$51),IF($Z$47:$Z$51=AE31,$AC$47:$AC$51))</f>
        <v>0</v>
      </c>
      <c r="AJ31" s="5"/>
      <c r="AK31" s="5"/>
      <c r="AL31" s="9"/>
      <c r="AM31"/>
    </row>
    <row r="32" spans="2:39" s="89" customFormat="1" x14ac:dyDescent="0.2">
      <c r="B32" s="102"/>
      <c r="C32" s="96"/>
      <c r="D32" s="107"/>
      <c r="E32" s="56"/>
      <c r="F32" s="102"/>
      <c r="G32" s="96"/>
      <c r="H32" s="107"/>
      <c r="I32" s="56"/>
      <c r="J32" s="102"/>
      <c r="K32" s="96"/>
      <c r="L32" s="107"/>
      <c r="M32" s="56"/>
      <c r="N32" s="102"/>
      <c r="O32" s="96"/>
      <c r="P32" s="113"/>
      <c r="Q32" s="56"/>
      <c r="R32" s="102"/>
      <c r="S32" s="96"/>
      <c r="T32" s="107"/>
      <c r="U32" s="56"/>
      <c r="V32" s="102"/>
      <c r="W32" s="96"/>
      <c r="X32" s="107"/>
      <c r="Y32" s="56"/>
      <c r="Z32" s="102"/>
      <c r="AA32" s="96"/>
      <c r="AB32" s="107"/>
      <c r="AC32" s="56"/>
      <c r="AE32" s="5">
        <v>26</v>
      </c>
      <c r="AF32" s="94"/>
      <c r="AG32" s="9" t="str">
        <f>'Budget 2021'!C91</f>
        <v>DayCare/School</v>
      </c>
      <c r="AH32">
        <f t="array" ref="AH32">SUM(IF($B$7:$B$11=AE32,$E$7:$E$11),IF($F$7:$F$11=AE32,$I$7:$I$11),IF($J$7:$J$11=AE32,$M$7:$M$11),IF($N$7:$N$11=AE32,$Q$7:$Q$11),IF($R$7:$R$11=AE32,$U$7:$U$11),IF($V$7:$V$11=AE32,$Y$7:$Y$11),IF($Z$7:$Z$11=AE32,$AC$7:$AC$11),
IF($B$15:$B$19=AE32,$E$15:$E$19),IF($F$15:$F$19=AE32,$I$15:$I$19),IF($J$15:$J$19=AE32,$M$15:$M$19),IF($N$15:$N$19=AE32,$Q$15:$Q$19),IF($R$15:$R$19=AE32,$U$15:$U$19),IF($V$15:$V$19=AE32,$Y$15:$Y$19),IF($Z$15:$Z$19=AE32,$AC$15:$AC$19),
IF($B$23:$B$27=AE32,$E$23:$E$27),IF($F$23:$F$27=AE32,$I$23:$I$27),IF($J$23:$J$27=AE32,$M$23:$M$27),IF($N$23:$N$27=AE32,$Q$23:$Q$27),IF($R$23:$R$27=AE32,$U$23:$U$27),IF($V$23:$V$27=AE32,$Y$23:$Y$27),IF($Z$23:$Z$27=AE32,$AC$23:$AC$27),
IF($B$31:$B$35=AE32,$E$31:$E$35),IF($F$31:$F$35=AE32,$I$31:$I$35),IF($J$31:$J$35=AE32,$M$31:$M$35),IF($N$31:$N$35=AE32,$Q$31:$Q$35),IF($R$31:$R$35=AE32,$U$31:$U$35),IF($V$31:$V$35=AE32,$Y$31:$Y$35),IF($Z$31:$Z$35=AE32,$AC$31:$AC$35),
IF($B$39:$B$43=AE32,$E$39:$E$43),IF($F$39:$F$43=AE32,$I$39:$I$43),IF($J$39:$J$43=AE32,$M$39:$M$43),IF($N$39:$N$43=AE32,$Q$39:$Q$43),IF($R$39:$R$43=AE32,$U$39:$U$43),IF($V$39:$V$43=AE32,$Y$39:$Y$43),IF($Z$39:$Z$43=AE32,$AC$39:$AC$43),
IF($B$47:$B$51=AE32,$E$47:$E$51),IF($F$47:$F$51=AE32,$I$47:$I$51),IF($J$47:$J$51=AE32,$M$47:$M$51),IF($N$47:$N$51=AE32,$Q$47:$Q$51),IF($R$47:$R$51=AE32,$U$47:$U$51),IF($V$47:$V$51=AE32,$Y$47:$Y$51),IF($Z$47:$Z$51=AE32,$AC$47:$AC$51))</f>
        <v>0</v>
      </c>
      <c r="AJ32" s="5"/>
      <c r="AK32" s="22"/>
      <c r="AL32" s="19"/>
      <c r="AM32"/>
    </row>
    <row r="33" spans="2:39" s="89" customFormat="1" x14ac:dyDescent="0.2">
      <c r="B33" s="102"/>
      <c r="C33" s="96"/>
      <c r="D33" s="107"/>
      <c r="E33" s="56"/>
      <c r="F33" s="102"/>
      <c r="G33" s="96"/>
      <c r="H33" s="107"/>
      <c r="I33" s="56"/>
      <c r="J33" s="102"/>
      <c r="K33" s="96"/>
      <c r="L33" s="107"/>
      <c r="M33" s="56"/>
      <c r="N33" s="102"/>
      <c r="O33" s="96"/>
      <c r="P33" s="107"/>
      <c r="Q33" s="56"/>
      <c r="R33" s="102"/>
      <c r="S33" s="96"/>
      <c r="T33" s="107"/>
      <c r="U33" s="56"/>
      <c r="V33" s="102"/>
      <c r="W33" s="96"/>
      <c r="X33" s="107"/>
      <c r="Y33" s="56"/>
      <c r="Z33" s="102"/>
      <c r="AA33" s="96"/>
      <c r="AB33" s="107"/>
      <c r="AC33" s="56"/>
      <c r="AE33" s="5">
        <v>27</v>
      </c>
      <c r="AF33" s="94"/>
      <c r="AG33" s="9" t="str">
        <f>'Budget 2021'!C92</f>
        <v>Car Insurance</v>
      </c>
      <c r="AH33">
        <f t="array" ref="AH33">SUM(IF($B$7:$B$11=AE33,$E$7:$E$11),IF($F$7:$F$11=AE33,$I$7:$I$11),IF($J$7:$J$11=AE33,$M$7:$M$11),IF($N$7:$N$11=AE33,$Q$7:$Q$11),IF($R$7:$R$11=AE33,$U$7:$U$11),IF($V$7:$V$11=AE33,$Y$7:$Y$11),IF($Z$7:$Z$11=AE33,$AC$7:$AC$11),
IF($B$15:$B$19=AE33,$E$15:$E$19),IF($F$15:$F$19=AE33,$I$15:$I$19),IF($J$15:$J$19=AE33,$M$15:$M$19),IF($N$15:$N$19=AE33,$Q$15:$Q$19),IF($R$15:$R$19=AE33,$U$15:$U$19),IF($V$15:$V$19=AE33,$Y$15:$Y$19),IF($Z$15:$Z$19=AE33,$AC$15:$AC$19),
IF($B$23:$B$27=AE33,$E$23:$E$27),IF($F$23:$F$27=AE33,$I$23:$I$27),IF($J$23:$J$27=AE33,$M$23:$M$27),IF($N$23:$N$27=AE33,$Q$23:$Q$27),IF($R$23:$R$27=AE33,$U$23:$U$27),IF($V$23:$V$27=AE33,$Y$23:$Y$27),IF($Z$23:$Z$27=AE33,$AC$23:$AC$27),
IF($B$31:$B$35=AE33,$E$31:$E$35),IF($F$31:$F$35=AE33,$I$31:$I$35),IF($J$31:$J$35=AE33,$M$31:$M$35),IF($N$31:$N$35=AE33,$Q$31:$Q$35),IF($R$31:$R$35=AE33,$U$31:$U$35),IF($V$31:$V$35=AE33,$Y$31:$Y$35),IF($Z$31:$Z$35=AE33,$AC$31:$AC$35),
IF($B$39:$B$43=AE33,$E$39:$E$43),IF($F$39:$F$43=AE33,$I$39:$I$43),IF($J$39:$J$43=AE33,$M$39:$M$43),IF($N$39:$N$43=AE33,$Q$39:$Q$43),IF($R$39:$R$43=AE33,$U$39:$U$43),IF($V$39:$V$43=AE33,$Y$39:$Y$43),IF($Z$39:$Z$43=AE33,$AC$39:$AC$43),
IF($B$47:$B$51=AE33,$E$47:$E$51),IF($F$47:$F$51=AE33,$I$47:$I$51),IF($J$47:$J$51=AE33,$M$47:$M$51),IF($N$47:$N$51=AE33,$Q$47:$Q$51),IF($R$47:$R$51=AE33,$U$47:$U$51),IF($V$47:$V$51=AE33,$Y$47:$Y$51),IF($Z$47:$Z$51=AE33,$AC$47:$AC$51))</f>
        <v>0</v>
      </c>
      <c r="AJ33" s="5"/>
      <c r="AK33" s="5"/>
      <c r="AL33" s="9"/>
      <c r="AM33"/>
    </row>
    <row r="34" spans="2:39" s="89" customFormat="1" x14ac:dyDescent="0.2">
      <c r="B34" s="102"/>
      <c r="C34" s="96"/>
      <c r="D34" s="107"/>
      <c r="E34" s="56"/>
      <c r="F34" s="102"/>
      <c r="G34" s="96"/>
      <c r="H34" s="107"/>
      <c r="I34" s="56"/>
      <c r="J34" s="102"/>
      <c r="K34" s="96"/>
      <c r="L34" s="107"/>
      <c r="M34" s="56"/>
      <c r="N34" s="102"/>
      <c r="O34" s="96"/>
      <c r="P34" s="107"/>
      <c r="Q34" s="56"/>
      <c r="R34" s="102"/>
      <c r="S34" s="96"/>
      <c r="T34" s="107"/>
      <c r="U34" s="56"/>
      <c r="V34" s="102"/>
      <c r="W34" s="96"/>
      <c r="X34" s="107"/>
      <c r="Y34" s="56"/>
      <c r="Z34" s="102"/>
      <c r="AA34" s="96"/>
      <c r="AB34" s="107"/>
      <c r="AC34" s="56"/>
      <c r="AE34" s="5">
        <v>28</v>
      </c>
      <c r="AF34" s="94"/>
      <c r="AG34" s="9" t="str">
        <f>'Budget 2021'!C93</f>
        <v>Realestate Taxes</v>
      </c>
      <c r="AH34">
        <f t="array" ref="AH34">SUM(IF($B$7:$B$11=AE34,$E$7:$E$11),IF($F$7:$F$11=AE34,$I$7:$I$11),IF($J$7:$J$11=AE34,$M$7:$M$11),IF($N$7:$N$11=AE34,$Q$7:$Q$11),IF($R$7:$R$11=AE34,$U$7:$U$11),IF($V$7:$V$11=AE34,$Y$7:$Y$11),IF($Z$7:$Z$11=AE34,$AC$7:$AC$11),
IF($B$15:$B$19=AE34,$E$15:$E$19),IF($F$15:$F$19=AE34,$I$15:$I$19),IF($J$15:$J$19=AE34,$M$15:$M$19),IF($N$15:$N$19=AE34,$Q$15:$Q$19),IF($R$15:$R$19=AE34,$U$15:$U$19),IF($V$15:$V$19=AE34,$Y$15:$Y$19),IF($Z$15:$Z$19=AE34,$AC$15:$AC$19),
IF($B$23:$B$27=AE34,$E$23:$E$27),IF($F$23:$F$27=AE34,$I$23:$I$27),IF($J$23:$J$27=AE34,$M$23:$M$27),IF($N$23:$N$27=AE34,$Q$23:$Q$27),IF($R$23:$R$27=AE34,$U$23:$U$27),IF($V$23:$V$27=AE34,$Y$23:$Y$27),IF($Z$23:$Z$27=AE34,$AC$23:$AC$27),
IF($B$31:$B$35=AE34,$E$31:$E$35),IF($F$31:$F$35=AE34,$I$31:$I$35),IF($J$31:$J$35=AE34,$M$31:$M$35),IF($N$31:$N$35=AE34,$Q$31:$Q$35),IF($R$31:$R$35=AE34,$U$31:$U$35),IF($V$31:$V$35=AE34,$Y$31:$Y$35),IF($Z$31:$Z$35=AE34,$AC$31:$AC$35),
IF($B$39:$B$43=AE34,$E$39:$E$43),IF($F$39:$F$43=AE34,$I$39:$I$43),IF($J$39:$J$43=AE34,$M$39:$M$43),IF($N$39:$N$43=AE34,$Q$39:$Q$43),IF($R$39:$R$43=AE34,$U$39:$U$43),IF($V$39:$V$43=AE34,$Y$39:$Y$43),IF($Z$39:$Z$43=AE34,$AC$39:$AC$43),
IF($B$47:$B$51=AE34,$E$47:$E$51),IF($F$47:$F$51=AE34,$I$47:$I$51),IF($J$47:$J$51=AE34,$M$47:$M$51),IF($N$47:$N$51=AE34,$Q$47:$Q$51),IF($R$47:$R$51=AE34,$U$47:$U$51),IF($V$47:$V$51=AE34,$Y$47:$Y$51),IF($Z$47:$Z$51=AE34,$AC$47:$AC$51))</f>
        <v>0</v>
      </c>
      <c r="AJ34" s="5"/>
      <c r="AK34" s="5"/>
      <c r="AL34" s="9"/>
      <c r="AM34"/>
    </row>
    <row r="35" spans="2:39" s="89" customFormat="1" x14ac:dyDescent="0.2">
      <c r="B35" s="102"/>
      <c r="C35" s="96"/>
      <c r="D35" s="107"/>
      <c r="E35" s="56"/>
      <c r="F35" s="102"/>
      <c r="G35" s="96"/>
      <c r="H35" s="107"/>
      <c r="I35" s="56"/>
      <c r="J35" s="102"/>
      <c r="K35" s="96"/>
      <c r="L35" s="107"/>
      <c r="M35" s="56"/>
      <c r="N35" s="102"/>
      <c r="O35" s="96"/>
      <c r="P35" s="107"/>
      <c r="Q35" s="56"/>
      <c r="R35" s="102"/>
      <c r="S35" s="96"/>
      <c r="T35" s="107"/>
      <c r="U35" s="56"/>
      <c r="V35" s="102"/>
      <c r="W35" s="96"/>
      <c r="X35" s="107"/>
      <c r="Y35" s="56"/>
      <c r="Z35" s="102"/>
      <c r="AA35" s="96"/>
      <c r="AB35" s="107"/>
      <c r="AC35" s="56"/>
      <c r="AE35" s="5">
        <v>29</v>
      </c>
      <c r="AF35" s="94"/>
      <c r="AG35" s="9" t="str">
        <f>'Budget 2021'!C94</f>
        <v>Home/Renters Insurance</v>
      </c>
      <c r="AH35">
        <f t="array" ref="AH35">SUM(IF($B$7:$B$11=AE35,$E$7:$E$11),IF($F$7:$F$11=AE35,$I$7:$I$11),IF($J$7:$J$11=AE35,$M$7:$M$11),IF($N$7:$N$11=AE35,$Q$7:$Q$11),IF($R$7:$R$11=AE35,$U$7:$U$11),IF($V$7:$V$11=AE35,$Y$7:$Y$11),IF($Z$7:$Z$11=AE35,$AC$7:$AC$11),
IF($B$15:$B$19=AE35,$E$15:$E$19),IF($F$15:$F$19=AE35,$I$15:$I$19),IF($J$15:$J$19=AE35,$M$15:$M$19),IF($N$15:$N$19=AE35,$Q$15:$Q$19),IF($R$15:$R$19=AE35,$U$15:$U$19),IF($V$15:$V$19=AE35,$Y$15:$Y$19),IF($Z$15:$Z$19=AE35,$AC$15:$AC$19),
IF($B$23:$B$27=AE35,$E$23:$E$27),IF($F$23:$F$27=AE35,$I$23:$I$27),IF($J$23:$J$27=AE35,$M$23:$M$27),IF($N$23:$N$27=AE35,$Q$23:$Q$27),IF($R$23:$R$27=AE35,$U$23:$U$27),IF($V$23:$V$27=AE35,$Y$23:$Y$27),IF($Z$23:$Z$27=AE35,$AC$23:$AC$27),
IF($B$31:$B$35=AE35,$E$31:$E$35),IF($F$31:$F$35=AE35,$I$31:$I$35),IF($J$31:$J$35=AE35,$M$31:$M$35),IF($N$31:$N$35=AE35,$Q$31:$Q$35),IF($R$31:$R$35=AE35,$U$31:$U$35),IF($V$31:$V$35=AE35,$Y$31:$Y$35),IF($Z$31:$Z$35=AE35,$AC$31:$AC$35),
IF($B$39:$B$43=AE35,$E$39:$E$43),IF($F$39:$F$43=AE35,$I$39:$I$43),IF($J$39:$J$43=AE35,$M$39:$M$43),IF($N$39:$N$43=AE35,$Q$39:$Q$43),IF($R$39:$R$43=AE35,$U$39:$U$43),IF($V$39:$V$43=AE35,$Y$39:$Y$43),IF($Z$39:$Z$43=AE35,$AC$39:$AC$43),
IF($B$47:$B$51=AE35,$E$47:$E$51),IF($F$47:$F$51=AE35,$I$47:$I$51),IF($J$47:$J$51=AE35,$M$47:$M$51),IF($N$47:$N$51=AE35,$Q$47:$Q$51),IF($R$47:$R$51=AE35,$U$47:$U$51),IF($V$47:$V$51=AE35,$Y$47:$Y$51),IF($Z$47:$Z$51=AE35,$AC$47:$AC$51))</f>
        <v>0</v>
      </c>
      <c r="AJ35" s="5"/>
      <c r="AK35" s="5"/>
      <c r="AL35" s="9"/>
      <c r="AM35"/>
    </row>
    <row r="36" spans="2:39" s="89" customFormat="1" x14ac:dyDescent="0.2">
      <c r="B36" s="173">
        <f>Z28+1</f>
        <v>17</v>
      </c>
      <c r="C36" s="174"/>
      <c r="D36" s="107" t="s">
        <v>51</v>
      </c>
      <c r="E36" s="56">
        <f t="array" ref="E36">AC28+SUM(IF(C31:C35=1,E31:E35))</f>
        <v>1200</v>
      </c>
      <c r="F36" s="173">
        <f>B36+1</f>
        <v>18</v>
      </c>
      <c r="G36" s="174"/>
      <c r="H36" s="107" t="s">
        <v>51</v>
      </c>
      <c r="I36" s="56">
        <f t="array" ref="I36">E36+SUM(IF(G31:G35=1,I31:I35))</f>
        <v>1200</v>
      </c>
      <c r="J36" s="173">
        <f>F36+1</f>
        <v>19</v>
      </c>
      <c r="K36" s="174"/>
      <c r="L36" s="107" t="s">
        <v>51</v>
      </c>
      <c r="M36" s="56">
        <f t="array" ref="M36">I36+SUM(IF(K31:K35=1,M31:M35))</f>
        <v>1200</v>
      </c>
      <c r="N36" s="173">
        <f>J36+1</f>
        <v>20</v>
      </c>
      <c r="O36" s="174"/>
      <c r="P36" s="107" t="s">
        <v>51</v>
      </c>
      <c r="Q36" s="56">
        <f t="array" ref="Q36">M36+SUM(IF(O31:O35=1,Q31:Q35))</f>
        <v>1200</v>
      </c>
      <c r="R36" s="173">
        <f>N36+1</f>
        <v>21</v>
      </c>
      <c r="S36" s="174"/>
      <c r="T36" s="107" t="s">
        <v>51</v>
      </c>
      <c r="U36" s="56">
        <f t="array" ref="U36">Q36+SUM(IF(S31:S35=1,U31:U35))</f>
        <v>1200</v>
      </c>
      <c r="V36" s="173">
        <f>R36+1</f>
        <v>22</v>
      </c>
      <c r="W36" s="174"/>
      <c r="X36" s="107" t="s">
        <v>51</v>
      </c>
      <c r="Y36" s="56">
        <f t="array" ref="Y36">U36+SUM(IF(W31:W35=1,Y31:Y35))</f>
        <v>1200</v>
      </c>
      <c r="Z36" s="173">
        <f>V36+1</f>
        <v>23</v>
      </c>
      <c r="AA36" s="174"/>
      <c r="AB36" s="107" t="s">
        <v>51</v>
      </c>
      <c r="AC36" s="56">
        <f t="array" ref="AC36">Y36+SUM(IF(AA31:AA35=1,AC31:AC35))</f>
        <v>1200</v>
      </c>
      <c r="AE36" s="5">
        <v>30</v>
      </c>
      <c r="AF36" s="94"/>
      <c r="AG36" s="9" t="str">
        <f>'Budget 2021'!C95</f>
        <v>Home Improvement</v>
      </c>
      <c r="AH36">
        <f t="array" ref="AH36">SUM(IF($B$7:$B$11=AE36,$E$7:$E$11),IF($F$7:$F$11=AE36,$I$7:$I$11),IF($J$7:$J$11=AE36,$M$7:$M$11),IF($N$7:$N$11=AE36,$Q$7:$Q$11),IF($R$7:$R$11=AE36,$U$7:$U$11),IF($V$7:$V$11=AE36,$Y$7:$Y$11),IF($Z$7:$Z$11=AE36,$AC$7:$AC$11),
IF($B$15:$B$19=AE36,$E$15:$E$19),IF($F$15:$F$19=AE36,$I$15:$I$19),IF($J$15:$J$19=AE36,$M$15:$M$19),IF($N$15:$N$19=AE36,$Q$15:$Q$19),IF($R$15:$R$19=AE36,$U$15:$U$19),IF($V$15:$V$19=AE36,$Y$15:$Y$19),IF($Z$15:$Z$19=AE36,$AC$15:$AC$19),
IF($B$23:$B$27=AE36,$E$23:$E$27),IF($F$23:$F$27=AE36,$I$23:$I$27),IF($J$23:$J$27=AE36,$M$23:$M$27),IF($N$23:$N$27=AE36,$Q$23:$Q$27),IF($R$23:$R$27=AE36,$U$23:$U$27),IF($V$23:$V$27=AE36,$Y$23:$Y$27),IF($Z$23:$Z$27=AE36,$AC$23:$AC$27),
IF($B$31:$B$35=AE36,$E$31:$E$35),IF($F$31:$F$35=AE36,$I$31:$I$35),IF($J$31:$J$35=AE36,$M$31:$M$35),IF($N$31:$N$35=AE36,$Q$31:$Q$35),IF($R$31:$R$35=AE36,$U$31:$U$35),IF($V$31:$V$35=AE36,$Y$31:$Y$35),IF($Z$31:$Z$35=AE36,$AC$31:$AC$35),
IF($B$39:$B$43=AE36,$E$39:$E$43),IF($F$39:$F$43=AE36,$I$39:$I$43),IF($J$39:$J$43=AE36,$M$39:$M$43),IF($N$39:$N$43=AE36,$Q$39:$Q$43),IF($R$39:$R$43=AE36,$U$39:$U$43),IF($V$39:$V$43=AE36,$Y$39:$Y$43),IF($Z$39:$Z$43=AE36,$AC$39:$AC$43),
IF($B$47:$B$51=AE36,$E$47:$E$51),IF($F$47:$F$51=AE36,$I$47:$I$51),IF($J$47:$J$51=AE36,$M$47:$M$51),IF($N$47:$N$51=AE36,$Q$47:$Q$51),IF($R$47:$R$51=AE36,$U$47:$U$51),IF($V$47:$V$51=AE36,$Y$47:$Y$51),IF($Z$47:$Z$51=AE36,$AC$47:$AC$51))</f>
        <v>0</v>
      </c>
      <c r="AJ36" s="5"/>
      <c r="AK36" s="5"/>
      <c r="AL36" s="9"/>
      <c r="AM36"/>
    </row>
    <row r="37" spans="2:39" s="89" customFormat="1" x14ac:dyDescent="0.2">
      <c r="B37" s="173"/>
      <c r="C37" s="174"/>
      <c r="D37" s="107" t="s">
        <v>60</v>
      </c>
      <c r="E37" s="152">
        <f t="array" ref="E37">AC29+SUM(IF(C31:C35=2,E31:E35))-SUM(IF(B31:B35={33},E31:E35))</f>
        <v>5000</v>
      </c>
      <c r="F37" s="173"/>
      <c r="G37" s="174"/>
      <c r="H37" s="107" t="s">
        <v>60</v>
      </c>
      <c r="I37" s="152">
        <f t="array" ref="I37">E37+SUM(IF(G31:G35=2,I31:I35))-SUM(IF(F31:F35={33},I31:I35))</f>
        <v>5000</v>
      </c>
      <c r="J37" s="173"/>
      <c r="K37" s="174"/>
      <c r="L37" s="107" t="s">
        <v>60</v>
      </c>
      <c r="M37" s="152">
        <f t="array" ref="M37">I37+SUM(IF(K31:K35=2,M31:M35))-SUM(IF(J31:J35={33},M31:M35))</f>
        <v>5000</v>
      </c>
      <c r="N37" s="173"/>
      <c r="O37" s="174"/>
      <c r="P37" s="107" t="s">
        <v>60</v>
      </c>
      <c r="Q37" s="152">
        <f t="array" ref="Q37">M37+SUM(IF(O31:O35=2,Q31:Q35))-SUM(IF(N31:N35={33},Q31:Q35))</f>
        <v>5000</v>
      </c>
      <c r="R37" s="173"/>
      <c r="S37" s="174"/>
      <c r="T37" s="107" t="s">
        <v>60</v>
      </c>
      <c r="U37" s="152">
        <f t="array" ref="U37">Q37+SUM(IF(S31:S35=2,U31:U35))-SUM(IF(R31:R35={33},U31:U35))</f>
        <v>5000</v>
      </c>
      <c r="V37" s="173"/>
      <c r="W37" s="174"/>
      <c r="X37" s="107" t="s">
        <v>60</v>
      </c>
      <c r="Y37" s="152">
        <f t="array" ref="Y37">U37+SUM(IF(W31:W35=2,Y31:Y35))-SUM(IF(V31:V35={33},Y31:Y35))</f>
        <v>5000</v>
      </c>
      <c r="Z37" s="173"/>
      <c r="AA37" s="174"/>
      <c r="AB37" s="107" t="s">
        <v>60</v>
      </c>
      <c r="AC37" s="152">
        <f t="array" ref="AC37">Y37+SUM(IF(AA31:AA35=2,AC31:AC35))-SUM(IF(Z31:Z35={33},AC31:AC35))</f>
        <v>5000</v>
      </c>
      <c r="AE37" s="5">
        <v>31</v>
      </c>
      <c r="AF37" s="94"/>
      <c r="AG37" s="9" t="str">
        <f>'Budget 2021'!C96</f>
        <v>Other Expenses</v>
      </c>
      <c r="AH37">
        <f t="array" ref="AH37">SUM(IF($B$7:$B$11=AE37,$E$7:$E$11),IF($F$7:$F$11=AE37,$I$7:$I$11),IF($J$7:$J$11=AE37,$M$7:$M$11),IF($N$7:$N$11=AE37,$Q$7:$Q$11),IF($R$7:$R$11=AE37,$U$7:$U$11),IF($V$7:$V$11=AE37,$Y$7:$Y$11),IF($Z$7:$Z$11=AE37,$AC$7:$AC$11),
IF($B$15:$B$19=AE37,$E$15:$E$19),IF($F$15:$F$19=AE37,$I$15:$I$19),IF($J$15:$J$19=AE37,$M$15:$M$19),IF($N$15:$N$19=AE37,$Q$15:$Q$19),IF($R$15:$R$19=AE37,$U$15:$U$19),IF($V$15:$V$19=AE37,$Y$15:$Y$19),IF($Z$15:$Z$19=AE37,$AC$15:$AC$19),
IF($B$23:$B$27=AE37,$E$23:$E$27),IF($F$23:$F$27=AE37,$I$23:$I$27),IF($J$23:$J$27=AE37,$M$23:$M$27),IF($N$23:$N$27=AE37,$Q$23:$Q$27),IF($R$23:$R$27=AE37,$U$23:$U$27),IF($V$23:$V$27=AE37,$Y$23:$Y$27),IF($Z$23:$Z$27=AE37,$AC$23:$AC$27),
IF($B$31:$B$35=AE37,$E$31:$E$35),IF($F$31:$F$35=AE37,$I$31:$I$35),IF($J$31:$J$35=AE37,$M$31:$M$35),IF($N$31:$N$35=AE37,$Q$31:$Q$35),IF($R$31:$R$35=AE37,$U$31:$U$35),IF($V$31:$V$35=AE37,$Y$31:$Y$35),IF($Z$31:$Z$35=AE37,$AC$31:$AC$35),
IF($B$39:$B$43=AE37,$E$39:$E$43),IF($F$39:$F$43=AE37,$I$39:$I$43),IF($J$39:$J$43=AE37,$M$39:$M$43),IF($N$39:$N$43=AE37,$Q$39:$Q$43),IF($R$39:$R$43=AE37,$U$39:$U$43),IF($V$39:$V$43=AE37,$Y$39:$Y$43),IF($Z$39:$Z$43=AE37,$AC$39:$AC$43),
IF($B$47:$B$51=AE37,$E$47:$E$51),IF($F$47:$F$51=AE37,$I$47:$I$51),IF($J$47:$J$51=AE37,$M$47:$M$51),IF($N$47:$N$51=AE37,$Q$47:$Q$51),IF($R$47:$R$51=AE37,$U$47:$U$51),IF($V$47:$V$51=AE37,$Y$47:$Y$51),IF($Z$47:$Z$51=AE37,$AC$47:$AC$51))</f>
        <v>0</v>
      </c>
      <c r="AJ37" s="5"/>
      <c r="AK37" s="5"/>
      <c r="AL37" s="9"/>
      <c r="AM37"/>
    </row>
    <row r="38" spans="2:39" ht="13.5" thickBot="1" x14ac:dyDescent="0.25">
      <c r="B38" s="175"/>
      <c r="C38" s="176"/>
      <c r="D38" s="153" t="s">
        <v>48</v>
      </c>
      <c r="E38" s="154">
        <f t="array" ref="E38">AC30+SUM(IF(C31:C35=3,E31:E35))-SUM(IF(B31:B35={34},E31:E35))</f>
        <v>-800</v>
      </c>
      <c r="F38" s="175"/>
      <c r="G38" s="176"/>
      <c r="H38" s="153" t="s">
        <v>48</v>
      </c>
      <c r="I38" s="154">
        <f t="array" ref="I38">E38+SUM(IF(G31:G35=3,I31:I35))-SUM(IF(F31:F35={34},I31:I35))</f>
        <v>-800</v>
      </c>
      <c r="J38" s="175"/>
      <c r="K38" s="176"/>
      <c r="L38" s="153" t="s">
        <v>48</v>
      </c>
      <c r="M38" s="154">
        <f t="array" ref="M38">I38+SUM(IF(K31:K35=3,M31:M35))-SUM(IF(J31:J35={34},M31:M35))</f>
        <v>-800</v>
      </c>
      <c r="N38" s="175"/>
      <c r="O38" s="176"/>
      <c r="P38" s="153" t="s">
        <v>48</v>
      </c>
      <c r="Q38" s="154">
        <f t="array" ref="Q38">M38+SUM(IF(O31:O35=3,Q31:Q35))-SUM(IF(N31:N35={34},Q31:Q35))</f>
        <v>-800</v>
      </c>
      <c r="R38" s="175"/>
      <c r="S38" s="176"/>
      <c r="T38" s="153" t="s">
        <v>48</v>
      </c>
      <c r="U38" s="154">
        <f t="array" ref="U38">Q38+SUM(IF(S31:S35=3,U31:U35))-SUM(IF(R31:R35={34},U31:U35))</f>
        <v>-800</v>
      </c>
      <c r="V38" s="175"/>
      <c r="W38" s="176"/>
      <c r="X38" s="153" t="s">
        <v>48</v>
      </c>
      <c r="Y38" s="154">
        <f t="array" ref="Y38">U38+SUM(IF(W31:W35=3,Y31:Y35))-SUM(IF(V31:V35={34},Y31:Y35))</f>
        <v>-800</v>
      </c>
      <c r="Z38" s="175"/>
      <c r="AA38" s="176"/>
      <c r="AB38" s="153" t="s">
        <v>48</v>
      </c>
      <c r="AC38" s="154">
        <f t="array" ref="AC38">Y38+SUM(IF(AA31:AA35=3,AC31:AC35))-SUM(IF(Z31:Z35={34},AC31:AC35))</f>
        <v>-800</v>
      </c>
      <c r="AE38" s="5">
        <v>32</v>
      </c>
      <c r="AF38" s="94"/>
      <c r="AG38" s="9" t="str">
        <f>'Budget 2021'!C97</f>
        <v>Add't Exp. (Furnishing)</v>
      </c>
      <c r="AH38">
        <f t="array" ref="AH38">SUM(IF($B$7:$B$11=AE38,$E$7:$E$11),IF($F$7:$F$11=AE38,$I$7:$I$11),IF($J$7:$J$11=AE38,$M$7:$M$11),IF($N$7:$N$11=AE38,$Q$7:$Q$11),IF($R$7:$R$11=AE38,$U$7:$U$11),IF($V$7:$V$11=AE38,$Y$7:$Y$11),IF($Z$7:$Z$11=AE38,$AC$7:$AC$11),
IF($B$15:$B$19=AE38,$E$15:$E$19),IF($F$15:$F$19=AE38,$I$15:$I$19),IF($J$15:$J$19=AE38,$M$15:$M$19),IF($N$15:$N$19=AE38,$Q$15:$Q$19),IF($R$15:$R$19=AE38,$U$15:$U$19),IF($V$15:$V$19=AE38,$Y$15:$Y$19),IF($Z$15:$Z$19=AE38,$AC$15:$AC$19),
IF($B$23:$B$27=AE38,$E$23:$E$27),IF($F$23:$F$27=AE38,$I$23:$I$27),IF($J$23:$J$27=AE38,$M$23:$M$27),IF($N$23:$N$27=AE38,$Q$23:$Q$27),IF($R$23:$R$27=AE38,$U$23:$U$27),IF($V$23:$V$27=AE38,$Y$23:$Y$27),IF($Z$23:$Z$27=AE38,$AC$23:$AC$27),
IF($B$31:$B$35=AE38,$E$31:$E$35),IF($F$31:$F$35=AE38,$I$31:$I$35),IF($J$31:$J$35=AE38,$M$31:$M$35),IF($N$31:$N$35=AE38,$Q$31:$Q$35),IF($R$31:$R$35=AE38,$U$31:$U$35),IF($V$31:$V$35=AE38,$Y$31:$Y$35),IF($Z$31:$Z$35=AE38,$AC$31:$AC$35),
IF($B$39:$B$43=AE38,$E$39:$E$43),IF($F$39:$F$43=AE38,$I$39:$I$43),IF($J$39:$J$43=AE38,$M$39:$M$43),IF($N$39:$N$43=AE38,$Q$39:$Q$43),IF($R$39:$R$43=AE38,$U$39:$U$43),IF($V$39:$V$43=AE38,$Y$39:$Y$43),IF($Z$39:$Z$43=AE38,$AC$39:$AC$43),
IF($B$47:$B$51=AE38,$E$47:$E$51),IF($F$47:$F$51=AE38,$I$47:$I$51),IF($J$47:$J$51=AE38,$M$47:$M$51),IF($N$47:$N$51=AE38,$Q$47:$Q$51),IF($R$47:$R$51=AE38,$U$47:$U$51),IF($V$47:$V$51=AE38,$Y$47:$Y$51),IF($Z$47:$Z$51=AE38,$AC$47:$AC$51))</f>
        <v>0</v>
      </c>
      <c r="AJ38" s="5"/>
      <c r="AK38" s="5"/>
      <c r="AL38" s="9"/>
    </row>
    <row r="39" spans="2:39" s="89" customFormat="1" x14ac:dyDescent="0.2">
      <c r="B39" s="101"/>
      <c r="C39" s="111"/>
      <c r="D39" s="106"/>
      <c r="E39" s="100"/>
      <c r="F39" s="102"/>
      <c r="G39" s="96"/>
      <c r="H39" s="107"/>
      <c r="I39" s="56"/>
      <c r="J39" s="102"/>
      <c r="K39" s="96"/>
      <c r="L39" s="113"/>
      <c r="M39" s="56"/>
      <c r="N39" s="166"/>
      <c r="O39" s="167"/>
      <c r="P39" s="113"/>
      <c r="Q39" s="168"/>
      <c r="R39" s="166"/>
      <c r="S39" s="167"/>
      <c r="T39" s="113"/>
      <c r="U39" s="168"/>
      <c r="V39" s="166"/>
      <c r="W39" s="167"/>
      <c r="X39" s="113"/>
      <c r="Y39" s="168"/>
      <c r="Z39" s="166"/>
      <c r="AA39" s="167"/>
      <c r="AB39" s="113"/>
      <c r="AC39" s="168"/>
      <c r="AE39" s="93">
        <v>33</v>
      </c>
      <c r="AF39" s="94"/>
      <c r="AG39" s="14" t="s">
        <v>64</v>
      </c>
      <c r="AH39">
        <f t="array" ref="AH39">SUM(IF($B$7:$B$11=AE39,$E$7:$E$11),IF($F$7:$F$11=AE39,$I$7:$I$11),IF($J$7:$J$11=AE39,$M$7:$M$11),IF($N$7:$N$11=AE39,$Q$7:$Q$11),IF($R$7:$R$11=AE39,$U$7:$U$11),IF($V$7:$V$11=AE39,$Y$7:$Y$11),IF($Z$7:$Z$11=AE39,$AC$7:$AC$11),
IF($B$15:$B$19=AE39,$E$15:$E$19),IF($F$15:$F$19=AE39,$I$15:$I$19),IF($J$15:$J$19=AE39,$M$15:$M$19),IF($N$15:$N$19=AE39,$Q$15:$Q$19),IF($R$15:$R$19=AE39,$U$15:$U$19),IF($V$15:$V$19=AE39,$Y$15:$Y$19),IF($Z$15:$Z$19=AE39,$AC$15:$AC$19),
IF($B$23:$B$27=AE39,$E$23:$E$27),IF($F$23:$F$27=AE39,$I$23:$I$27),IF($J$23:$J$27=AE39,$M$23:$M$27),IF($N$23:$N$27=AE39,$Q$23:$Q$27),IF($R$23:$R$27=AE39,$U$23:$U$27),IF($V$23:$V$27=AE39,$Y$23:$Y$27),IF($Z$23:$Z$27=AE39,$AC$23:$AC$27),
IF($B$31:$B$35=AE39,$E$31:$E$35),IF($F$31:$F$35=AE39,$I$31:$I$35),IF($J$31:$J$35=AE39,$M$31:$M$35),IF($N$31:$N$35=AE39,$Q$31:$Q$35),IF($R$31:$R$35=AE39,$U$31:$U$35),IF($V$31:$V$35=AE39,$Y$31:$Y$35),IF($Z$31:$Z$35=AE39,$AC$31:$AC$35),
IF($B$39:$B$43=AE39,$E$39:$E$43),IF($F$39:$F$43=AE39,$I$39:$I$43),IF($J$39:$J$43=AE39,$M$39:$M$43),IF($N$39:$N$43=AE39,$Q$39:$Q$43),IF($R$39:$R$43=AE39,$U$39:$U$43),IF($V$39:$V$43=AE39,$Y$39:$Y$43),IF($Z$39:$Z$43=AE39,$AC$39:$AC$43),
IF($B$47:$B$51=AE39,$E$47:$E$51),IF($F$47:$F$51=AE39,$I$47:$I$51),IF($J$47:$J$51=AE39,$M$47:$M$51),IF($N$47:$N$51=AE39,$Q$47:$Q$51),IF($R$47:$R$51=AE39,$U$47:$U$51),IF($V$47:$V$51=AE39,$Y$47:$Y$51),IF($Z$47:$Z$51=AE39,$AC$47:$AC$51))</f>
        <v>0</v>
      </c>
      <c r="AM39"/>
    </row>
    <row r="40" spans="2:39" s="89" customFormat="1" x14ac:dyDescent="0.2">
      <c r="B40" s="102"/>
      <c r="C40" s="96"/>
      <c r="D40" s="107"/>
      <c r="E40" s="56"/>
      <c r="F40" s="102"/>
      <c r="G40" s="96"/>
      <c r="H40" s="107"/>
      <c r="I40" s="56"/>
      <c r="J40" s="102"/>
      <c r="K40" s="96"/>
      <c r="L40" s="107"/>
      <c r="M40" s="56"/>
      <c r="N40" s="102"/>
      <c r="O40" s="96"/>
      <c r="P40" s="107"/>
      <c r="Q40" s="56"/>
      <c r="R40" s="102"/>
      <c r="S40" s="96"/>
      <c r="T40" s="107"/>
      <c r="U40" s="56"/>
      <c r="V40" s="102"/>
      <c r="W40" s="96"/>
      <c r="X40" s="107"/>
      <c r="Y40" s="56"/>
      <c r="Z40" s="102"/>
      <c r="AA40" s="96"/>
      <c r="AB40" s="107"/>
      <c r="AC40" s="56"/>
      <c r="AE40" s="93">
        <v>34</v>
      </c>
      <c r="AF40" s="94"/>
      <c r="AG40" s="14" t="s">
        <v>63</v>
      </c>
      <c r="AH40">
        <f t="array" ref="AH40">SUM(IF($B$7:$B$11=AE40,$E$7:$E$11),IF($F$7:$F$11=AE40,$I$7:$I$11),IF($J$7:$J$11=AE40,$M$7:$M$11),IF($N$7:$N$11=AE40,$Q$7:$Q$11),IF($R$7:$R$11=AE40,$U$7:$U$11),IF($V$7:$V$11=AE40,$Y$7:$Y$11),IF($Z$7:$Z$11=AE40,$AC$7:$AC$11),
IF($B$15:$B$19=AE40,$E$15:$E$19),IF($F$15:$F$19=AE40,$I$15:$I$19),IF($J$15:$J$19=AE40,$M$15:$M$19),IF($N$15:$N$19=AE40,$Q$15:$Q$19),IF($R$15:$R$19=AE40,$U$15:$U$19),IF($V$15:$V$19=AE40,$Y$15:$Y$19),IF($Z$15:$Z$19=AE40,$AC$15:$AC$19),
IF($B$23:$B$27=AE40,$E$23:$E$27),IF($F$23:$F$27=AE40,$I$23:$I$27),IF($J$23:$J$27=AE40,$M$23:$M$27),IF($N$23:$N$27=AE40,$Q$23:$Q$27),IF($R$23:$R$27=AE40,$U$23:$U$27),IF($V$23:$V$27=AE40,$Y$23:$Y$27),IF($Z$23:$Z$27=AE40,$AC$23:$AC$27),
IF($B$31:$B$35=AE40,$E$31:$E$35),IF($F$31:$F$35=AE40,$I$31:$I$35),IF($J$31:$J$35=AE40,$M$31:$M$35),IF($N$31:$N$35=AE40,$Q$31:$Q$35),IF($R$31:$R$35=AE40,$U$31:$U$35),IF($V$31:$V$35=AE40,$Y$31:$Y$35),IF($Z$31:$Z$35=AE40,$AC$31:$AC$35),
IF($B$39:$B$43=AE40,$E$39:$E$43),IF($F$39:$F$43=AE40,$I$39:$I$43),IF($J$39:$J$43=AE40,$M$39:$M$43),IF($N$39:$N$43=AE40,$Q$39:$Q$43),IF($R$39:$R$43=AE40,$U$39:$U$43),IF($V$39:$V$43=AE40,$Y$39:$Y$43),IF($Z$39:$Z$43=AE40,$AC$39:$AC$43),
IF($B$47:$B$51=AE40,$E$47:$E$51),IF($F$47:$F$51=AE40,$I$47:$I$51),IF($J$47:$J$51=AE40,$M$47:$M$51),IF($N$47:$N$51=AE40,$Q$47:$Q$51),IF($R$47:$R$51=AE40,$U$47:$U$51),IF($V$47:$V$51=AE40,$Y$47:$Y$51),IF($Z$47:$Z$51=AE40,$AC$47:$AC$51))</f>
        <v>0</v>
      </c>
      <c r="AK40" s="93"/>
      <c r="AL40" s="94"/>
      <c r="AM40"/>
    </row>
    <row r="41" spans="2:39" s="89" customFormat="1" x14ac:dyDescent="0.2">
      <c r="B41" s="102"/>
      <c r="C41" s="96"/>
      <c r="D41" s="107"/>
      <c r="E41" s="56"/>
      <c r="F41" s="102"/>
      <c r="G41" s="96"/>
      <c r="H41" s="107"/>
      <c r="I41" s="56"/>
      <c r="J41" s="102"/>
      <c r="K41" s="96"/>
      <c r="L41" s="107"/>
      <c r="M41" s="56"/>
      <c r="N41" s="102"/>
      <c r="O41" s="96"/>
      <c r="P41" s="107"/>
      <c r="Q41" s="56"/>
      <c r="R41" s="102"/>
      <c r="S41" s="96"/>
      <c r="T41" s="107"/>
      <c r="U41" s="56"/>
      <c r="V41" s="102"/>
      <c r="W41" s="96"/>
      <c r="X41" s="107"/>
      <c r="Y41" s="56"/>
      <c r="Z41" s="102"/>
      <c r="AA41" s="96"/>
      <c r="AB41" s="107"/>
      <c r="AC41" s="56"/>
      <c r="AE41" s="93"/>
      <c r="AF41" s="94"/>
      <c r="AG41" s="14"/>
      <c r="AH41"/>
      <c r="AK41" s="93"/>
      <c r="AL41" s="94"/>
      <c r="AM41"/>
    </row>
    <row r="42" spans="2:39" s="89" customFormat="1" x14ac:dyDescent="0.2">
      <c r="B42" s="102"/>
      <c r="C42" s="96"/>
      <c r="D42" s="107"/>
      <c r="E42" s="56"/>
      <c r="F42" s="102"/>
      <c r="G42" s="96"/>
      <c r="H42" s="107"/>
      <c r="I42" s="56"/>
      <c r="J42" s="102"/>
      <c r="K42" s="96"/>
      <c r="L42" s="107"/>
      <c r="M42" s="56"/>
      <c r="N42" s="102"/>
      <c r="O42" s="96"/>
      <c r="P42" s="107"/>
      <c r="Q42" s="56"/>
      <c r="R42" s="102"/>
      <c r="S42" s="96"/>
      <c r="T42" s="107"/>
      <c r="U42" s="56"/>
      <c r="V42" s="102"/>
      <c r="W42" s="96"/>
      <c r="X42" s="107"/>
      <c r="Y42" s="56"/>
      <c r="Z42" s="102"/>
      <c r="AA42" s="96"/>
      <c r="AB42" s="107"/>
      <c r="AC42" s="56"/>
      <c r="AE42" s="95"/>
      <c r="AF42" s="96"/>
      <c r="AG42" s="97"/>
      <c r="AH42"/>
      <c r="AK42" s="93"/>
      <c r="AL42" s="94"/>
      <c r="AM42"/>
    </row>
    <row r="43" spans="2:39" s="89" customFormat="1" x14ac:dyDescent="0.2">
      <c r="B43" s="102"/>
      <c r="C43" s="96"/>
      <c r="D43" s="107"/>
      <c r="E43" s="56"/>
      <c r="F43" s="102"/>
      <c r="G43" s="96"/>
      <c r="H43" s="107"/>
      <c r="I43" s="56"/>
      <c r="J43" s="102"/>
      <c r="K43" s="96"/>
      <c r="L43" s="107"/>
      <c r="M43" s="56"/>
      <c r="N43" s="102"/>
      <c r="O43" s="96"/>
      <c r="P43" s="107"/>
      <c r="Q43" s="56"/>
      <c r="R43" s="102"/>
      <c r="S43" s="96"/>
      <c r="T43" s="107"/>
      <c r="U43" s="56"/>
      <c r="V43" s="102"/>
      <c r="W43" s="96"/>
      <c r="X43" s="107"/>
      <c r="Y43" s="56"/>
      <c r="Z43" s="102"/>
      <c r="AA43" s="96"/>
      <c r="AB43" s="107"/>
      <c r="AC43" s="56"/>
      <c r="AK43" s="93"/>
      <c r="AL43" s="94"/>
      <c r="AM43"/>
    </row>
    <row r="44" spans="2:39" s="89" customFormat="1" x14ac:dyDescent="0.2">
      <c r="B44" s="173">
        <f>Z36+1</f>
        <v>24</v>
      </c>
      <c r="C44" s="174"/>
      <c r="D44" s="107" t="s">
        <v>51</v>
      </c>
      <c r="E44" s="56">
        <f t="array" ref="E44">AC36+SUM(IF(C39:C43=1,E39:E43))</f>
        <v>1200</v>
      </c>
      <c r="F44" s="173">
        <f>B44+1</f>
        <v>25</v>
      </c>
      <c r="G44" s="174"/>
      <c r="H44" s="107" t="s">
        <v>51</v>
      </c>
      <c r="I44" s="56">
        <f t="array" ref="I44">E44+SUM(IF(G39:G43=1,I39:I43))</f>
        <v>1200</v>
      </c>
      <c r="J44" s="173">
        <f>F44+1</f>
        <v>26</v>
      </c>
      <c r="K44" s="174"/>
      <c r="L44" s="107" t="s">
        <v>51</v>
      </c>
      <c r="M44" s="56">
        <f t="array" ref="M44">I44+SUM(IF(K39:K43=1,M39:M43))</f>
        <v>1200</v>
      </c>
      <c r="N44" s="173">
        <f>J44+1</f>
        <v>27</v>
      </c>
      <c r="O44" s="174"/>
      <c r="P44" s="107" t="s">
        <v>51</v>
      </c>
      <c r="Q44" s="56">
        <f t="array" ref="Q44">M44+SUM(IF(O39:O43=1,Q39:Q43))</f>
        <v>1200</v>
      </c>
      <c r="R44" s="173">
        <f>N44+1</f>
        <v>28</v>
      </c>
      <c r="S44" s="174"/>
      <c r="T44" s="107" t="s">
        <v>51</v>
      </c>
      <c r="U44" s="56">
        <f t="array" ref="U44">Q44+SUM(IF(S39:S43=1,U39:U43))</f>
        <v>1200</v>
      </c>
      <c r="V44" s="173">
        <f>R44+1</f>
        <v>29</v>
      </c>
      <c r="W44" s="174"/>
      <c r="X44" s="107" t="s">
        <v>51</v>
      </c>
      <c r="Y44" s="56">
        <f t="array" ref="Y44">U44+SUM(IF(W39:W43=1,Y39:Y43))</f>
        <v>1200</v>
      </c>
      <c r="Z44" s="173">
        <f>V44+1</f>
        <v>30</v>
      </c>
      <c r="AA44" s="174"/>
      <c r="AB44" s="107" t="s">
        <v>51</v>
      </c>
      <c r="AC44" s="56">
        <f t="array" ref="AC44">Y44+SUM(IF(AA39:AA43=1,AC39:AC43))</f>
        <v>1200</v>
      </c>
      <c r="AG44" s="121"/>
      <c r="AH44"/>
      <c r="AJ44"/>
      <c r="AK44" s="93"/>
      <c r="AL44" s="94"/>
      <c r="AM44"/>
    </row>
    <row r="45" spans="2:39" s="89" customFormat="1" x14ac:dyDescent="0.2">
      <c r="B45" s="173"/>
      <c r="C45" s="174"/>
      <c r="D45" s="107" t="s">
        <v>60</v>
      </c>
      <c r="E45" s="152">
        <f t="array" ref="E45">AC37+SUM(IF(C39:C43=2,E39:E43))-SUM(IF(B39:B43={33},E39:E43))</f>
        <v>5000</v>
      </c>
      <c r="F45" s="173"/>
      <c r="G45" s="174"/>
      <c r="H45" s="107" t="s">
        <v>60</v>
      </c>
      <c r="I45" s="152">
        <f t="array" ref="I45">E45+SUM(IF(G39:G43=2,I39:I43))-SUM(IF(F39:F43={33},I39:I43))</f>
        <v>5000</v>
      </c>
      <c r="J45" s="173"/>
      <c r="K45" s="174"/>
      <c r="L45" s="107" t="s">
        <v>60</v>
      </c>
      <c r="M45" s="152">
        <f t="array" ref="M45">I45+SUM(IF(K39:K43=2,M39:M43))-SUM(IF(J39:J43={33},M39:M43))</f>
        <v>5000</v>
      </c>
      <c r="N45" s="173"/>
      <c r="O45" s="174"/>
      <c r="P45" s="107" t="s">
        <v>60</v>
      </c>
      <c r="Q45" s="152">
        <f t="array" ref="Q45">M45+SUM(IF(O39:O43=2,Q39:Q43))-SUM(IF(N39:N43={33},Q39:Q43))</f>
        <v>5000</v>
      </c>
      <c r="R45" s="173"/>
      <c r="S45" s="174"/>
      <c r="T45" s="107" t="s">
        <v>60</v>
      </c>
      <c r="U45" s="152">
        <f t="array" ref="U45">Q45+SUM(IF(S39:S43=2,U39:U43))-SUM(IF(R39:R43={33},U39:U43))</f>
        <v>5000</v>
      </c>
      <c r="V45" s="173"/>
      <c r="W45" s="174"/>
      <c r="X45" s="107" t="s">
        <v>60</v>
      </c>
      <c r="Y45" s="152">
        <f t="array" ref="Y45">U45+SUM(IF(W39:W43=2,Y39:Y43))-SUM(IF(V39:V43={33},Y39:Y43))</f>
        <v>5000</v>
      </c>
      <c r="Z45" s="173"/>
      <c r="AA45" s="174"/>
      <c r="AB45" s="107" t="s">
        <v>60</v>
      </c>
      <c r="AC45" s="152">
        <f t="array" ref="AC45">Y45+SUM(IF(AA39:AA43=2,AC39:AC43))-SUM(IF(Z39:Z43={33},AC39:AC43))</f>
        <v>5000</v>
      </c>
      <c r="AH45"/>
      <c r="AJ45"/>
      <c r="AK45" s="93"/>
      <c r="AL45" s="94"/>
      <c r="AM45"/>
    </row>
    <row r="46" spans="2:39" ht="13.5" thickBot="1" x14ac:dyDescent="0.25">
      <c r="B46" s="175"/>
      <c r="C46" s="176"/>
      <c r="D46" s="153" t="s">
        <v>48</v>
      </c>
      <c r="E46" s="154">
        <f t="array" ref="E46">AC38+SUM(IF(C39:C43=3,E39:E43))-SUM(IF(B39:B43={34},E39:E43))</f>
        <v>-800</v>
      </c>
      <c r="F46" s="175"/>
      <c r="G46" s="176"/>
      <c r="H46" s="153" t="s">
        <v>48</v>
      </c>
      <c r="I46" s="154">
        <f t="array" ref="I46">E46+SUM(IF(G39:G43=3,I39:I43))-SUM(IF(F39:F43={34},I39:I43))</f>
        <v>-800</v>
      </c>
      <c r="J46" s="175"/>
      <c r="K46" s="176"/>
      <c r="L46" s="153" t="s">
        <v>48</v>
      </c>
      <c r="M46" s="154">
        <f t="array" ref="M46">I46+SUM(IF(K39:K43=3,M39:M43))-SUM(IF(J39:J43={34},M39:M43))</f>
        <v>-800</v>
      </c>
      <c r="N46" s="175"/>
      <c r="O46" s="176"/>
      <c r="P46" s="153" t="s">
        <v>48</v>
      </c>
      <c r="Q46" s="154">
        <f t="array" ref="Q46">M46+SUM(IF(O39:O43=3,Q39:Q43))-SUM(IF(N39:N43={34},Q39:Q43))</f>
        <v>-800</v>
      </c>
      <c r="R46" s="175"/>
      <c r="S46" s="176"/>
      <c r="T46" s="153" t="s">
        <v>48</v>
      </c>
      <c r="U46" s="154">
        <f t="array" ref="U46">Q46+SUM(IF(S39:S43=3,U39:U43))-SUM(IF(R39:R43={34},U39:U43))</f>
        <v>-800</v>
      </c>
      <c r="V46" s="175"/>
      <c r="W46" s="176"/>
      <c r="X46" s="153" t="s">
        <v>48</v>
      </c>
      <c r="Y46" s="154">
        <f t="array" ref="Y46">U46+SUM(IF(W39:W43=3,Y39:Y43))-SUM(IF(V39:V43={34},Y39:Y43))</f>
        <v>-800</v>
      </c>
      <c r="Z46" s="175"/>
      <c r="AA46" s="176"/>
      <c r="AB46" s="153" t="s">
        <v>48</v>
      </c>
      <c r="AC46" s="154">
        <f t="array" ref="AC46">Y46+SUM(IF(AA39:AA43=3,AC39:AC43))-SUM(IF(Z39:Z43={34},AC39:AC43))</f>
        <v>-800</v>
      </c>
    </row>
    <row r="47" spans="2:39" x14ac:dyDescent="0.2">
      <c r="B47" s="101"/>
      <c r="C47" s="111"/>
      <c r="D47" s="106"/>
      <c r="E47" s="100"/>
      <c r="F47" s="131"/>
      <c r="G47" s="132"/>
      <c r="H47" s="133"/>
      <c r="I47" s="134"/>
      <c r="J47" s="131"/>
      <c r="K47" s="132"/>
      <c r="L47" s="133"/>
      <c r="M47" s="134"/>
      <c r="N47" s="127"/>
      <c r="O47" s="128"/>
      <c r="P47" s="129"/>
      <c r="Q47" s="130"/>
      <c r="R47" s="127"/>
      <c r="S47" s="128"/>
      <c r="T47" s="129"/>
      <c r="U47" s="130"/>
      <c r="V47" s="127"/>
      <c r="W47" s="128"/>
      <c r="X47" s="129"/>
      <c r="Y47" s="130"/>
      <c r="Z47" s="127"/>
      <c r="AA47" s="128"/>
      <c r="AB47" s="129"/>
      <c r="AC47" s="130"/>
    </row>
    <row r="48" spans="2:39" x14ac:dyDescent="0.2">
      <c r="B48" s="102"/>
      <c r="C48" s="96"/>
      <c r="D48" s="107"/>
      <c r="E48" s="56"/>
      <c r="F48" s="131"/>
      <c r="G48" s="132"/>
      <c r="H48" s="133"/>
      <c r="I48" s="134"/>
      <c r="J48" s="131"/>
      <c r="K48" s="132"/>
      <c r="L48" s="133"/>
      <c r="M48" s="134"/>
      <c r="N48" s="131"/>
      <c r="O48" s="132"/>
      <c r="P48" s="133"/>
      <c r="Q48" s="134"/>
      <c r="R48" s="131"/>
      <c r="S48" s="132"/>
      <c r="T48" s="133"/>
      <c r="U48" s="134"/>
      <c r="V48" s="131"/>
      <c r="W48" s="132"/>
      <c r="X48" s="133"/>
      <c r="Y48" s="134"/>
      <c r="Z48" s="131"/>
      <c r="AA48" s="132"/>
      <c r="AB48" s="133"/>
      <c r="AC48" s="134"/>
    </row>
    <row r="49" spans="2:29" x14ac:dyDescent="0.2">
      <c r="B49" s="102"/>
      <c r="C49" s="96"/>
      <c r="D49" s="107"/>
      <c r="E49" s="56"/>
      <c r="F49" s="131"/>
      <c r="G49" s="132"/>
      <c r="H49" s="133"/>
      <c r="I49" s="134"/>
      <c r="J49" s="131"/>
      <c r="K49" s="132"/>
      <c r="L49" s="133"/>
      <c r="M49" s="134"/>
      <c r="N49" s="131"/>
      <c r="O49" s="132"/>
      <c r="P49" s="133"/>
      <c r="Q49" s="134"/>
      <c r="R49" s="131"/>
      <c r="S49" s="132"/>
      <c r="T49" s="133"/>
      <c r="U49" s="134"/>
      <c r="V49" s="131"/>
      <c r="W49" s="132"/>
      <c r="X49" s="133"/>
      <c r="Y49" s="134"/>
      <c r="Z49" s="131"/>
      <c r="AA49" s="132"/>
      <c r="AB49" s="133"/>
      <c r="AC49" s="134"/>
    </row>
    <row r="50" spans="2:29" x14ac:dyDescent="0.2">
      <c r="B50" s="102"/>
      <c r="C50" s="96"/>
      <c r="D50" s="107"/>
      <c r="E50" s="56"/>
      <c r="F50" s="131"/>
      <c r="G50" s="132"/>
      <c r="H50" s="133"/>
      <c r="I50" s="134"/>
      <c r="J50" s="131"/>
      <c r="K50" s="132"/>
      <c r="L50" s="133"/>
      <c r="M50" s="134"/>
      <c r="N50" s="131"/>
      <c r="O50" s="132"/>
      <c r="P50" s="133"/>
      <c r="Q50" s="134"/>
      <c r="R50" s="131"/>
      <c r="S50" s="132"/>
      <c r="T50" s="133"/>
      <c r="U50" s="134"/>
      <c r="V50" s="131"/>
      <c r="W50" s="132"/>
      <c r="X50" s="133"/>
      <c r="Y50" s="134"/>
      <c r="Z50" s="131"/>
      <c r="AA50" s="132"/>
      <c r="AB50" s="133"/>
      <c r="AC50" s="134"/>
    </row>
    <row r="51" spans="2:29" x14ac:dyDescent="0.2">
      <c r="B51" s="102"/>
      <c r="C51" s="96"/>
      <c r="D51" s="107"/>
      <c r="E51" s="56"/>
      <c r="F51" s="131"/>
      <c r="G51" s="132"/>
      <c r="H51" s="133"/>
      <c r="I51" s="134"/>
      <c r="J51" s="131"/>
      <c r="K51" s="132"/>
      <c r="L51" s="133"/>
      <c r="M51" s="134"/>
      <c r="N51" s="131"/>
      <c r="O51" s="132"/>
      <c r="P51" s="133"/>
      <c r="Q51" s="134"/>
      <c r="R51" s="131"/>
      <c r="S51" s="132"/>
      <c r="T51" s="133"/>
      <c r="U51" s="134"/>
      <c r="V51" s="131"/>
      <c r="W51" s="132"/>
      <c r="X51" s="133"/>
      <c r="Y51" s="134"/>
      <c r="Z51" s="131"/>
      <c r="AA51" s="132"/>
      <c r="AB51" s="133"/>
      <c r="AC51" s="134"/>
    </row>
    <row r="52" spans="2:29" x14ac:dyDescent="0.2">
      <c r="B52" s="173">
        <f>Z44+1</f>
        <v>31</v>
      </c>
      <c r="C52" s="174"/>
      <c r="D52" s="107" t="s">
        <v>51</v>
      </c>
      <c r="E52" s="56">
        <f t="array" ref="E52">AC44+SUM(IF(C47:C51=1,E47:E51))</f>
        <v>1200</v>
      </c>
      <c r="F52" s="177">
        <v>1</v>
      </c>
      <c r="G52" s="178"/>
      <c r="H52" s="133" t="s">
        <v>51</v>
      </c>
      <c r="I52" s="134">
        <f t="array" ref="I52">E52+SUM(IF(G47:G51=1,I47:I51))</f>
        <v>1200</v>
      </c>
      <c r="J52" s="177">
        <f>F52+1</f>
        <v>2</v>
      </c>
      <c r="K52" s="178"/>
      <c r="L52" s="133" t="s">
        <v>51</v>
      </c>
      <c r="M52" s="134">
        <f t="array" ref="M52">I52+SUM(IF(K47:K51=1,M47:M51))</f>
        <v>1200</v>
      </c>
      <c r="N52" s="177">
        <f>J52+1</f>
        <v>3</v>
      </c>
      <c r="O52" s="178"/>
      <c r="P52" s="133" t="s">
        <v>51</v>
      </c>
      <c r="Q52" s="134">
        <f t="array" ref="Q52">M52+SUM(IF(O47:O51=1,Q47:Q51))</f>
        <v>1200</v>
      </c>
      <c r="R52" s="177">
        <f>N52+1</f>
        <v>4</v>
      </c>
      <c r="S52" s="178"/>
      <c r="T52" s="133" t="s">
        <v>51</v>
      </c>
      <c r="U52" s="134">
        <f t="array" ref="U52">Q52+SUM(IF(S47:S51=1,U47:U51))</f>
        <v>1200</v>
      </c>
      <c r="V52" s="177">
        <f>R52+1</f>
        <v>5</v>
      </c>
      <c r="W52" s="178"/>
      <c r="X52" s="133" t="s">
        <v>51</v>
      </c>
      <c r="Y52" s="134">
        <f t="array" ref="Y52">U52+SUM(IF(W47:W51=1,Y47:Y51))</f>
        <v>1200</v>
      </c>
      <c r="Z52" s="177">
        <f>V52+1</f>
        <v>6</v>
      </c>
      <c r="AA52" s="178"/>
      <c r="AB52" s="133" t="s">
        <v>51</v>
      </c>
      <c r="AC52" s="134">
        <f t="array" ref="AC52">Y52+SUM(IF(AA47:AA51=1,AC47:AC51))</f>
        <v>1200</v>
      </c>
    </row>
    <row r="53" spans="2:29" x14ac:dyDescent="0.2">
      <c r="B53" s="173"/>
      <c r="C53" s="174"/>
      <c r="D53" s="107" t="s">
        <v>60</v>
      </c>
      <c r="E53" s="152">
        <f t="array" ref="E53">AC45+SUM(IF(C47:C51=2,E47:E51))-SUM(IF(B47:B51={33},E47:E51))</f>
        <v>5000</v>
      </c>
      <c r="F53" s="177"/>
      <c r="G53" s="178"/>
      <c r="H53" s="133" t="s">
        <v>60</v>
      </c>
      <c r="I53" s="135">
        <f t="array" ref="I53">E53+SUM(IF(G47:G51=2,I47:I51))-SUM(IF(F47:F51={33},I47:I51))</f>
        <v>5000</v>
      </c>
      <c r="J53" s="177"/>
      <c r="K53" s="178"/>
      <c r="L53" s="133" t="s">
        <v>60</v>
      </c>
      <c r="M53" s="135">
        <f t="array" ref="M53">I53+SUM(IF(K47:K51=2,M47:M51))-SUM(IF(J47:J51={33},M47:M51))</f>
        <v>5000</v>
      </c>
      <c r="N53" s="177"/>
      <c r="O53" s="178"/>
      <c r="P53" s="133" t="s">
        <v>60</v>
      </c>
      <c r="Q53" s="135">
        <f t="array" ref="Q53">M53+SUM(IF(O47:O51=2,Q47:Q51))-SUM(IF(N47:N51={33},Q47:Q51))</f>
        <v>5000</v>
      </c>
      <c r="R53" s="177"/>
      <c r="S53" s="178"/>
      <c r="T53" s="133" t="s">
        <v>60</v>
      </c>
      <c r="U53" s="135">
        <f t="array" ref="U53">Q53+SUM(IF(S47:S51=2,U47:U51))-SUM(IF(R47:R51={33},U47:U51))</f>
        <v>5000</v>
      </c>
      <c r="V53" s="177"/>
      <c r="W53" s="178"/>
      <c r="X53" s="133" t="s">
        <v>60</v>
      </c>
      <c r="Y53" s="135">
        <f t="array" ref="Y53">U53+SUM(IF(W47:W51=2,Y47:Y51))-SUM(IF(V47:V51={33},Y47:Y51))</f>
        <v>5000</v>
      </c>
      <c r="Z53" s="177"/>
      <c r="AA53" s="178"/>
      <c r="AB53" s="133" t="s">
        <v>60</v>
      </c>
      <c r="AC53" s="135">
        <f t="array" ref="AC53">Y53+SUM(IF(AA47:AA51=2,AC47:AC51))-SUM(IF(Z47:Z51={33},AC47:AC51))</f>
        <v>5000</v>
      </c>
    </row>
    <row r="54" spans="2:29" ht="13.5" thickBot="1" x14ac:dyDescent="0.25">
      <c r="B54" s="175"/>
      <c r="C54" s="176"/>
      <c r="D54" s="153" t="s">
        <v>48</v>
      </c>
      <c r="E54" s="154">
        <f t="array" ref="E54">AC46+SUM(IF(C47:C51=3,E47:E51))-SUM(IF(B47:B51={34},E47:E51))</f>
        <v>-800</v>
      </c>
      <c r="F54" s="179"/>
      <c r="G54" s="180"/>
      <c r="H54" s="136" t="s">
        <v>48</v>
      </c>
      <c r="I54" s="137">
        <f t="array" ref="I54">E54+SUM(IF(G47:G51=3,I47:I51))-SUM(IF(F47:F51={34},I47:I51))</f>
        <v>-800</v>
      </c>
      <c r="J54" s="179"/>
      <c r="K54" s="180"/>
      <c r="L54" s="136" t="s">
        <v>48</v>
      </c>
      <c r="M54" s="137">
        <f t="array" ref="M54">I54+SUM(IF(K47:K51=3,M47:M51))-SUM(IF(J47:J51={34},M47:M51))</f>
        <v>-800</v>
      </c>
      <c r="N54" s="179"/>
      <c r="O54" s="180"/>
      <c r="P54" s="136" t="s">
        <v>48</v>
      </c>
      <c r="Q54" s="137">
        <f t="array" ref="Q54">M54+SUM(IF(O47:O51=3,Q47:Q51))-SUM(IF(N47:N51={34},Q47:Q51))</f>
        <v>-800</v>
      </c>
      <c r="R54" s="179"/>
      <c r="S54" s="180"/>
      <c r="T54" s="136" t="s">
        <v>48</v>
      </c>
      <c r="U54" s="137">
        <f t="array" ref="U54">Q54+SUM(IF(S47:S51=3,U47:U51))-SUM(IF(R47:R51={34},U47:U51))</f>
        <v>-800</v>
      </c>
      <c r="V54" s="179"/>
      <c r="W54" s="180"/>
      <c r="X54" s="136" t="s">
        <v>48</v>
      </c>
      <c r="Y54" s="137">
        <f t="array" ref="Y54">U54+SUM(IF(W47:W51=3,Y47:Y51))-SUM(IF(V47:V51={34},Y47:Y51))</f>
        <v>-800</v>
      </c>
      <c r="Z54" s="179"/>
      <c r="AA54" s="180"/>
      <c r="AB54" s="136" t="s">
        <v>48</v>
      </c>
      <c r="AC54" s="137">
        <f t="array" ref="AC54">Y54+SUM(IF(AA47:AA51=3,AC47:AC51))-SUM(IF(Z47:Z51={34},AC47:AC51))</f>
        <v>-800</v>
      </c>
    </row>
    <row r="55" spans="2:29" x14ac:dyDescent="0.2">
      <c r="D55" s="90" t="s">
        <v>52</v>
      </c>
      <c r="E55" s="2">
        <f>M52</f>
        <v>1200</v>
      </c>
      <c r="H55" s="2">
        <f>E55-E2</f>
        <v>0</v>
      </c>
      <c r="V55" s="15"/>
      <c r="W55" s="15"/>
      <c r="X55" s="15"/>
    </row>
    <row r="56" spans="2:29" x14ac:dyDescent="0.2">
      <c r="D56" s="112" t="s">
        <v>62</v>
      </c>
      <c r="E56" s="2">
        <f>M53</f>
        <v>5000</v>
      </c>
      <c r="H56" s="2">
        <f>E56-E3</f>
        <v>0</v>
      </c>
      <c r="V56" s="15"/>
      <c r="W56" s="15"/>
      <c r="X56" s="15"/>
    </row>
    <row r="57" spans="2:29" x14ac:dyDescent="0.2">
      <c r="D57" s="90" t="s">
        <v>53</v>
      </c>
      <c r="E57" s="2">
        <f>M54</f>
        <v>-800</v>
      </c>
      <c r="H57" s="2">
        <f>E57-E4</f>
        <v>0</v>
      </c>
    </row>
  </sheetData>
  <mergeCells count="50">
    <mergeCell ref="F2:AC4"/>
    <mergeCell ref="B5:E5"/>
    <mergeCell ref="F5:I5"/>
    <mergeCell ref="J5:M5"/>
    <mergeCell ref="N5:Q5"/>
    <mergeCell ref="R5:U5"/>
    <mergeCell ref="V5:Y5"/>
    <mergeCell ref="Z5:AC5"/>
    <mergeCell ref="Z12:AA14"/>
    <mergeCell ref="B20:C22"/>
    <mergeCell ref="F20:G22"/>
    <mergeCell ref="J20:K22"/>
    <mergeCell ref="N20:O22"/>
    <mergeCell ref="R20:S22"/>
    <mergeCell ref="V20:W22"/>
    <mergeCell ref="Z20:AA22"/>
    <mergeCell ref="B12:C14"/>
    <mergeCell ref="F12:G14"/>
    <mergeCell ref="J12:K14"/>
    <mergeCell ref="N12:O14"/>
    <mergeCell ref="R12:S14"/>
    <mergeCell ref="V12:W14"/>
    <mergeCell ref="Z28:AA30"/>
    <mergeCell ref="B36:C38"/>
    <mergeCell ref="F36:G38"/>
    <mergeCell ref="J36:K38"/>
    <mergeCell ref="N36:O38"/>
    <mergeCell ref="R36:S38"/>
    <mergeCell ref="V36:W38"/>
    <mergeCell ref="Z36:AA38"/>
    <mergeCell ref="B28:C30"/>
    <mergeCell ref="F28:G30"/>
    <mergeCell ref="J28:K30"/>
    <mergeCell ref="N28:O30"/>
    <mergeCell ref="R28:S30"/>
    <mergeCell ref="V28:W30"/>
    <mergeCell ref="Z44:AA46"/>
    <mergeCell ref="B52:C54"/>
    <mergeCell ref="F52:G54"/>
    <mergeCell ref="J52:K54"/>
    <mergeCell ref="N52:O54"/>
    <mergeCell ref="R52:S54"/>
    <mergeCell ref="V52:W54"/>
    <mergeCell ref="Z52:AA54"/>
    <mergeCell ref="B44:C46"/>
    <mergeCell ref="F44:G46"/>
    <mergeCell ref="J44:K46"/>
    <mergeCell ref="N44:O46"/>
    <mergeCell ref="R44:S46"/>
    <mergeCell ref="V44:W46"/>
  </mergeCells>
  <conditionalFormatting sqref="E12">
    <cfRule type="cellIs" dxfId="501" priority="48" operator="lessThan">
      <formula>0</formula>
    </cfRule>
  </conditionalFormatting>
  <conditionalFormatting sqref="Y12">
    <cfRule type="cellIs" dxfId="500" priority="43" operator="lessThan">
      <formula>0</formula>
    </cfRule>
  </conditionalFormatting>
  <conditionalFormatting sqref="I12">
    <cfRule type="cellIs" dxfId="499" priority="47" operator="lessThan">
      <formula>0</formula>
    </cfRule>
  </conditionalFormatting>
  <conditionalFormatting sqref="AC12">
    <cfRule type="cellIs" dxfId="498" priority="42" operator="lessThan">
      <formula>0</formula>
    </cfRule>
  </conditionalFormatting>
  <conditionalFormatting sqref="E20">
    <cfRule type="cellIs" dxfId="497" priority="41" operator="lessThan">
      <formula>0</formula>
    </cfRule>
  </conditionalFormatting>
  <conditionalFormatting sqref="I20">
    <cfRule type="cellIs" dxfId="496" priority="40" operator="lessThan">
      <formula>0</formula>
    </cfRule>
  </conditionalFormatting>
  <conditionalFormatting sqref="M20">
    <cfRule type="cellIs" dxfId="495" priority="39" operator="lessThan">
      <formula>0</formula>
    </cfRule>
  </conditionalFormatting>
  <conditionalFormatting sqref="Q20">
    <cfRule type="cellIs" dxfId="494" priority="38" operator="lessThan">
      <formula>0</formula>
    </cfRule>
  </conditionalFormatting>
  <conditionalFormatting sqref="U20">
    <cfRule type="cellIs" dxfId="493" priority="37" operator="lessThan">
      <formula>0</formula>
    </cfRule>
  </conditionalFormatting>
  <conditionalFormatting sqref="Y20">
    <cfRule type="cellIs" dxfId="492" priority="36" operator="lessThan">
      <formula>0</formula>
    </cfRule>
  </conditionalFormatting>
  <conditionalFormatting sqref="AC20">
    <cfRule type="cellIs" dxfId="491" priority="35" operator="lessThan">
      <formula>0</formula>
    </cfRule>
  </conditionalFormatting>
  <conditionalFormatting sqref="I28">
    <cfRule type="cellIs" dxfId="490" priority="34" operator="lessThan">
      <formula>0</formula>
    </cfRule>
  </conditionalFormatting>
  <conditionalFormatting sqref="M28">
    <cfRule type="cellIs" dxfId="489" priority="33" operator="lessThan">
      <formula>0</formula>
    </cfRule>
  </conditionalFormatting>
  <conditionalFormatting sqref="Q28">
    <cfRule type="cellIs" dxfId="488" priority="32" operator="lessThan">
      <formula>0</formula>
    </cfRule>
  </conditionalFormatting>
  <conditionalFormatting sqref="U28">
    <cfRule type="cellIs" dxfId="487" priority="31" operator="lessThan">
      <formula>0</formula>
    </cfRule>
  </conditionalFormatting>
  <conditionalFormatting sqref="Y28">
    <cfRule type="cellIs" dxfId="486" priority="30" operator="lessThan">
      <formula>0</formula>
    </cfRule>
  </conditionalFormatting>
  <conditionalFormatting sqref="AC28">
    <cfRule type="cellIs" dxfId="485" priority="29" operator="lessThan">
      <formula>0</formula>
    </cfRule>
  </conditionalFormatting>
  <conditionalFormatting sqref="I36">
    <cfRule type="cellIs" dxfId="484" priority="28" operator="lessThan">
      <formula>0</formula>
    </cfRule>
  </conditionalFormatting>
  <conditionalFormatting sqref="M36">
    <cfRule type="cellIs" dxfId="483" priority="27" operator="lessThan">
      <formula>0</formula>
    </cfRule>
  </conditionalFormatting>
  <conditionalFormatting sqref="Q36">
    <cfRule type="cellIs" dxfId="482" priority="26" operator="lessThan">
      <formula>0</formula>
    </cfRule>
  </conditionalFormatting>
  <conditionalFormatting sqref="U36">
    <cfRule type="cellIs" dxfId="481" priority="25" operator="lessThan">
      <formula>0</formula>
    </cfRule>
  </conditionalFormatting>
  <conditionalFormatting sqref="Y36">
    <cfRule type="cellIs" dxfId="480" priority="24" operator="lessThan">
      <formula>0</formula>
    </cfRule>
  </conditionalFormatting>
  <conditionalFormatting sqref="AC36">
    <cfRule type="cellIs" dxfId="479" priority="23" operator="lessThan">
      <formula>0</formula>
    </cfRule>
  </conditionalFormatting>
  <conditionalFormatting sqref="I44">
    <cfRule type="cellIs" dxfId="478" priority="22" operator="lessThan">
      <formula>0</formula>
    </cfRule>
  </conditionalFormatting>
  <conditionalFormatting sqref="M44">
    <cfRule type="cellIs" dxfId="477" priority="21" operator="lessThan">
      <formula>0</formula>
    </cfRule>
  </conditionalFormatting>
  <conditionalFormatting sqref="Q44">
    <cfRule type="cellIs" dxfId="476" priority="20" operator="lessThan">
      <formula>0</formula>
    </cfRule>
  </conditionalFormatting>
  <conditionalFormatting sqref="I52">
    <cfRule type="cellIs" dxfId="475" priority="16" operator="lessThan">
      <formula>0</formula>
    </cfRule>
  </conditionalFormatting>
  <conditionalFormatting sqref="M52">
    <cfRule type="cellIs" dxfId="474" priority="15" operator="lessThan">
      <formula>0</formula>
    </cfRule>
  </conditionalFormatting>
  <conditionalFormatting sqref="U52">
    <cfRule type="cellIs" dxfId="473" priority="14" operator="lessThan">
      <formula>0</formula>
    </cfRule>
  </conditionalFormatting>
  <conditionalFormatting sqref="Y52">
    <cfRule type="cellIs" dxfId="472" priority="13" operator="lessThan">
      <formula>0</formula>
    </cfRule>
  </conditionalFormatting>
  <conditionalFormatting sqref="AC52">
    <cfRule type="cellIs" dxfId="471" priority="12" operator="lessThan">
      <formula>0</formula>
    </cfRule>
  </conditionalFormatting>
  <conditionalFormatting sqref="E28">
    <cfRule type="cellIs" dxfId="470" priority="11" operator="lessThan">
      <formula>0</formula>
    </cfRule>
  </conditionalFormatting>
  <conditionalFormatting sqref="E36">
    <cfRule type="cellIs" dxfId="469" priority="10" operator="lessThan">
      <formula>0</formula>
    </cfRule>
  </conditionalFormatting>
  <conditionalFormatting sqref="E44">
    <cfRule type="cellIs" dxfId="468" priority="9" operator="lessThan">
      <formula>0</formula>
    </cfRule>
  </conditionalFormatting>
  <conditionalFormatting sqref="E52">
    <cfRule type="cellIs" dxfId="467" priority="8" operator="lessThan">
      <formula>0</formula>
    </cfRule>
  </conditionalFormatting>
  <conditionalFormatting sqref="Q52">
    <cfRule type="cellIs" dxfId="466" priority="7" operator="lessThan">
      <formula>0</formula>
    </cfRule>
  </conditionalFormatting>
  <conditionalFormatting sqref="U44">
    <cfRule type="cellIs" dxfId="465" priority="6" operator="lessThan">
      <formula>0</formula>
    </cfRule>
  </conditionalFormatting>
  <conditionalFormatting sqref="M12">
    <cfRule type="cellIs" dxfId="464" priority="5" operator="lessThan">
      <formula>0</formula>
    </cfRule>
  </conditionalFormatting>
  <conditionalFormatting sqref="Q12">
    <cfRule type="cellIs" dxfId="463" priority="4" operator="lessThan">
      <formula>0</formula>
    </cfRule>
  </conditionalFormatting>
  <conditionalFormatting sqref="U12">
    <cfRule type="cellIs" dxfId="462" priority="3" operator="lessThan">
      <formula>0</formula>
    </cfRule>
  </conditionalFormatting>
  <conditionalFormatting sqref="Y44">
    <cfRule type="cellIs" dxfId="461" priority="2" operator="lessThan">
      <formula>0</formula>
    </cfRule>
  </conditionalFormatting>
  <conditionalFormatting sqref="AC44">
    <cfRule type="cellIs" dxfId="460" priority="1" operator="lessThan">
      <formula>0</formula>
    </cfRule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rgb="FF0070C0"/>
  </sheetPr>
  <dimension ref="B1:AM57"/>
  <sheetViews>
    <sheetView zoomScale="70" zoomScaleNormal="70" workbookViewId="0">
      <selection activeCell="F44" sqref="F44:G46"/>
    </sheetView>
  </sheetViews>
  <sheetFormatPr defaultRowHeight="12.75" x14ac:dyDescent="0.2"/>
  <cols>
    <col min="1" max="1" width="2.7109375" customWidth="1"/>
    <col min="2" max="3" width="3.28515625" customWidth="1"/>
    <col min="4" max="4" width="10.7109375" customWidth="1"/>
    <col min="5" max="5" width="12.5703125" customWidth="1"/>
    <col min="6" max="7" width="3.42578125" customWidth="1"/>
    <col min="8" max="8" width="10.7109375" customWidth="1"/>
    <col min="9" max="9" width="12.7109375" customWidth="1"/>
    <col min="10" max="11" width="3.42578125" customWidth="1"/>
    <col min="12" max="12" width="10.7109375" customWidth="1"/>
    <col min="13" max="13" width="12.7109375" customWidth="1"/>
    <col min="14" max="15" width="3.42578125" customWidth="1"/>
    <col min="16" max="16" width="10.7109375" customWidth="1"/>
    <col min="17" max="17" width="12.7109375" customWidth="1"/>
    <col min="18" max="19" width="3.42578125" customWidth="1"/>
    <col min="20" max="20" width="10.7109375" customWidth="1"/>
    <col min="21" max="21" width="12.7109375" customWidth="1"/>
    <col min="22" max="23" width="3.42578125" customWidth="1"/>
    <col min="24" max="24" width="10.7109375" customWidth="1"/>
    <col min="25" max="25" width="12.7109375" customWidth="1"/>
    <col min="26" max="27" width="3.42578125" customWidth="1"/>
    <col min="28" max="28" width="10.7109375" customWidth="1"/>
    <col min="29" max="29" width="12.7109375" customWidth="1"/>
    <col min="30" max="30" width="2.7109375" customWidth="1"/>
    <col min="31" max="32" width="3.7109375" style="87" customWidth="1"/>
    <col min="33" max="33" width="21.85546875" style="87" bestFit="1" customWidth="1"/>
    <col min="34" max="34" width="10" bestFit="1" customWidth="1"/>
    <col min="35" max="264" width="8.7109375" customWidth="1"/>
  </cols>
  <sheetData>
    <row r="1" spans="2:39" ht="13.5" thickBot="1" x14ac:dyDescent="0.25">
      <c r="AE1" s="33" t="s">
        <v>61</v>
      </c>
    </row>
    <row r="2" spans="2:39" ht="12.75" customHeight="1" x14ac:dyDescent="0.2">
      <c r="B2" s="4"/>
      <c r="C2" s="108"/>
      <c r="D2" s="98" t="s">
        <v>52</v>
      </c>
      <c r="E2" s="88">
        <f>January!E55</f>
        <v>1200</v>
      </c>
      <c r="F2" s="181" t="str">
        <f ca="1">REPLACE(CELL("filename",A1),1,FIND("]",CELL("filename",A1)),"") &amp; " " &amp;Year</f>
        <v>February 2021</v>
      </c>
      <c r="G2" s="181"/>
      <c r="H2" s="181"/>
      <c r="I2" s="181"/>
      <c r="J2" s="181"/>
      <c r="K2" s="181"/>
      <c r="L2" s="181"/>
      <c r="M2" s="181"/>
      <c r="N2" s="181"/>
      <c r="O2" s="181"/>
      <c r="P2" s="181"/>
      <c r="Q2" s="181"/>
      <c r="R2" s="181"/>
      <c r="S2" s="181"/>
      <c r="T2" s="181"/>
      <c r="U2" s="181"/>
      <c r="V2" s="181"/>
      <c r="W2" s="181"/>
      <c r="X2" s="181"/>
      <c r="Y2" s="181"/>
      <c r="Z2" s="181"/>
      <c r="AA2" s="181"/>
      <c r="AB2" s="181"/>
      <c r="AC2" s="182"/>
      <c r="AE2" s="87">
        <v>1</v>
      </c>
      <c r="AG2" s="87" t="s">
        <v>51</v>
      </c>
    </row>
    <row r="3" spans="2:39" ht="12.75" customHeight="1" x14ac:dyDescent="0.2">
      <c r="B3" s="6"/>
      <c r="C3" s="87"/>
      <c r="D3" s="112" t="s">
        <v>62</v>
      </c>
      <c r="E3" s="7">
        <f>January!E56</f>
        <v>5000</v>
      </c>
      <c r="F3" s="183"/>
      <c r="G3" s="183"/>
      <c r="H3" s="183"/>
      <c r="I3" s="183"/>
      <c r="J3" s="183"/>
      <c r="K3" s="183"/>
      <c r="L3" s="183"/>
      <c r="M3" s="183"/>
      <c r="N3" s="183"/>
      <c r="O3" s="183"/>
      <c r="P3" s="183"/>
      <c r="Q3" s="183"/>
      <c r="R3" s="183"/>
      <c r="S3" s="183"/>
      <c r="T3" s="183"/>
      <c r="U3" s="183"/>
      <c r="V3" s="183"/>
      <c r="W3" s="183"/>
      <c r="X3" s="183"/>
      <c r="Y3" s="183"/>
      <c r="Z3" s="183"/>
      <c r="AA3" s="183"/>
      <c r="AB3" s="183"/>
      <c r="AC3" s="184"/>
      <c r="AE3" s="87">
        <v>2</v>
      </c>
      <c r="AG3" s="87" t="s">
        <v>60</v>
      </c>
    </row>
    <row r="4" spans="2:39" ht="13.5" customHeight="1" thickBot="1" x14ac:dyDescent="0.25">
      <c r="B4" s="11"/>
      <c r="C4" s="109"/>
      <c r="D4" s="99" t="s">
        <v>53</v>
      </c>
      <c r="E4" s="12">
        <f>January!E57</f>
        <v>-800</v>
      </c>
      <c r="F4" s="185"/>
      <c r="G4" s="185"/>
      <c r="H4" s="185"/>
      <c r="I4" s="185"/>
      <c r="J4" s="185"/>
      <c r="K4" s="185"/>
      <c r="L4" s="185"/>
      <c r="M4" s="185"/>
      <c r="N4" s="185"/>
      <c r="O4" s="185"/>
      <c r="P4" s="185"/>
      <c r="Q4" s="185"/>
      <c r="R4" s="185"/>
      <c r="S4" s="185"/>
      <c r="T4" s="185"/>
      <c r="U4" s="185"/>
      <c r="V4" s="185"/>
      <c r="W4" s="185"/>
      <c r="X4" s="185"/>
      <c r="Y4" s="185"/>
      <c r="Z4" s="185"/>
      <c r="AA4" s="185"/>
      <c r="AB4" s="185"/>
      <c r="AC4" s="186"/>
      <c r="AE4" s="87">
        <v>3</v>
      </c>
      <c r="AG4" s="87" t="s">
        <v>48</v>
      </c>
    </row>
    <row r="5" spans="2:39" ht="13.5" thickBot="1" x14ac:dyDescent="0.25">
      <c r="B5" s="187" t="s">
        <v>40</v>
      </c>
      <c r="C5" s="188"/>
      <c r="D5" s="188"/>
      <c r="E5" s="189"/>
      <c r="F5" s="187" t="s">
        <v>41</v>
      </c>
      <c r="G5" s="188"/>
      <c r="H5" s="188"/>
      <c r="I5" s="189"/>
      <c r="J5" s="187" t="s">
        <v>42</v>
      </c>
      <c r="K5" s="188"/>
      <c r="L5" s="188"/>
      <c r="M5" s="189"/>
      <c r="N5" s="187" t="s">
        <v>43</v>
      </c>
      <c r="O5" s="188"/>
      <c r="P5" s="188"/>
      <c r="Q5" s="189"/>
      <c r="R5" s="187" t="s">
        <v>44</v>
      </c>
      <c r="S5" s="188"/>
      <c r="T5" s="188"/>
      <c r="U5" s="189"/>
      <c r="V5" s="187" t="s">
        <v>45</v>
      </c>
      <c r="W5" s="188"/>
      <c r="X5" s="188"/>
      <c r="Y5" s="189"/>
      <c r="Z5" s="187" t="s">
        <v>39</v>
      </c>
      <c r="AA5" s="188"/>
      <c r="AB5" s="188"/>
      <c r="AC5" s="189"/>
      <c r="AE5" s="33" t="s">
        <v>46</v>
      </c>
      <c r="AH5" s="1" t="s">
        <v>54</v>
      </c>
      <c r="AK5" s="93"/>
      <c r="AL5" s="94"/>
    </row>
    <row r="6" spans="2:39" ht="13.5" thickBot="1" x14ac:dyDescent="0.25">
      <c r="B6" s="118" t="s">
        <v>47</v>
      </c>
      <c r="C6" s="119" t="s">
        <v>59</v>
      </c>
      <c r="D6" s="119" t="s">
        <v>49</v>
      </c>
      <c r="E6" s="120" t="s">
        <v>50</v>
      </c>
      <c r="F6" s="118" t="s">
        <v>47</v>
      </c>
      <c r="G6" s="119" t="s">
        <v>59</v>
      </c>
      <c r="H6" s="119" t="s">
        <v>49</v>
      </c>
      <c r="I6" s="120" t="s">
        <v>50</v>
      </c>
      <c r="J6" s="118" t="s">
        <v>47</v>
      </c>
      <c r="K6" s="119" t="s">
        <v>59</v>
      </c>
      <c r="L6" s="119" t="s">
        <v>49</v>
      </c>
      <c r="M6" s="120" t="s">
        <v>50</v>
      </c>
      <c r="N6" s="118" t="s">
        <v>47</v>
      </c>
      <c r="O6" s="119" t="s">
        <v>59</v>
      </c>
      <c r="P6" s="119" t="s">
        <v>49</v>
      </c>
      <c r="Q6" s="120" t="s">
        <v>50</v>
      </c>
      <c r="R6" s="118" t="s">
        <v>47</v>
      </c>
      <c r="S6" s="119" t="s">
        <v>59</v>
      </c>
      <c r="T6" s="119" t="s">
        <v>49</v>
      </c>
      <c r="U6" s="120" t="s">
        <v>50</v>
      </c>
      <c r="V6" s="118" t="s">
        <v>47</v>
      </c>
      <c r="W6" s="119" t="s">
        <v>59</v>
      </c>
      <c r="X6" s="119" t="s">
        <v>49</v>
      </c>
      <c r="Y6" s="120" t="s">
        <v>50</v>
      </c>
      <c r="Z6" s="118" t="s">
        <v>47</v>
      </c>
      <c r="AA6" s="119" t="s">
        <v>59</v>
      </c>
      <c r="AB6" s="119" t="s">
        <v>49</v>
      </c>
      <c r="AC6" s="120" t="s">
        <v>50</v>
      </c>
      <c r="AE6">
        <v>0</v>
      </c>
      <c r="AF6" s="94"/>
      <c r="AG6" t="s">
        <v>58</v>
      </c>
      <c r="AH6">
        <f t="array" ref="AH6">SUM(IF($B$7:$B$11=AE6,$E$7:$E$11),IF($F$7:$F$11=AE6,$I$7:$I$11),IF($J$7:$J$11=AE6,$M$7:$M$11),IF($N$7:$N$11=AE6,$Q$7:$Q$11),IF($R$7:$R$11=AE6,$U$7:$U$11),IF($V$7:$V$11=AE6,$Y$7:$Y$11),IF($Z$7:$Z$11=AE6,$AC$7:$AC$11),
IF($B$15:$B$19=AE6,$E$15:$E$19),IF($F$15:$F$19=AE6,$I$15:$I$19),IF($J$15:$J$19=AE6,$M$15:$M$19),IF($N$15:$N$19=AE6,$Q$15:$Q$19),IF($R$15:$R$19=AE6,$U$15:$U$19),IF($V$15:$V$19=AE6,$Y$15:$Y$19),IF($Z$15:$Z$19=AE6,$AC$15:$AC$19),
IF($B$23:$B$27=AE6,$E$23:$E$27),IF($F$23:$F$27=AE6,$I$23:$I$27),IF($J$23:$J$27=AE6,$M$23:$M$27),IF($N$23:$N$27=AE6,$Q$23:$Q$27),IF($R$23:$R$27=AE6,$U$23:$U$27),IF($V$23:$V$27=AE6,$Y$23:$Y$27),IF($Z$23:$Z$27=AE6,$AC$23:$AC$27),
IF($B$31:$B$35=AE6,$E$31:$E$35),IF($F$31:$F$35=AE6,$I$31:$I$35),IF($J$31:$J$35=AE6,$M$31:$M$35),IF($N$31:$N$35=AE6,$Q$31:$Q$35),IF($R$31:$R$35=AE6,$U$31:$U$35),IF($V$31:$V$35=AE6,$Y$31:$Y$35),IF($Z$31:$Z$35=AE6,$AC$31:$AC$35),
IF($B$39:$B$43=AE6,$E$39:$E$43),IF($F$39:$F$43=AE6,$I$39:$I$43),IF($J$39:$J$43=AE6,$M$39:$M$43),IF($N$39:$N$43=AE6,$Q$39:$Q$43),IF($R$39:$R$43=AE6,$U$39:$U$43),IF($V$39:$V$43=AE6,$Y$39:$Y$43),IF($Z$39:$Z$43=AE6,$AC$39:$AC$43),
IF($B$47:$B$51=AE6,$E$47:$E$51),IF($F$47:$F$51=AE6,$I$47:$I$51),IF($J$47:$J$51=AE6,$M$47:$M$51),IF($N$47:$N$51=AE6,$Q$47:$Q$51),IF($R$47:$R$51=AE6,$U$47:$U$51),IF($V$47:$V$51=AE6,$Y$47:$Y$51),IF($Z$47:$Z$51=AE6,$AC$47:$AC$51))</f>
        <v>0</v>
      </c>
    </row>
    <row r="7" spans="2:39" s="89" customFormat="1" x14ac:dyDescent="0.2">
      <c r="B7" s="127"/>
      <c r="C7" s="128"/>
      <c r="D7" s="129"/>
      <c r="E7" s="130"/>
      <c r="F7" s="101"/>
      <c r="G7" s="111"/>
      <c r="H7" s="106"/>
      <c r="I7" s="100"/>
      <c r="J7" s="101"/>
      <c r="K7" s="111"/>
      <c r="L7" s="106"/>
      <c r="M7" s="100"/>
      <c r="N7" s="102"/>
      <c r="O7" s="96"/>
      <c r="P7" s="107"/>
      <c r="Q7" s="56"/>
      <c r="R7" s="102"/>
      <c r="S7" s="96"/>
      <c r="T7" s="107"/>
      <c r="U7" s="56"/>
      <c r="V7" s="101"/>
      <c r="W7" s="111"/>
      <c r="X7" s="106"/>
      <c r="Y7" s="100"/>
      <c r="Z7" s="91"/>
      <c r="AA7" s="110"/>
      <c r="AB7" s="103"/>
      <c r="AC7" s="60"/>
      <c r="AE7" s="5">
        <v>1</v>
      </c>
      <c r="AF7" s="94"/>
      <c r="AG7" s="9" t="str">
        <f>January!AG7</f>
        <v>Groceries</v>
      </c>
      <c r="AH7">
        <f t="array" ref="AH7">SUM(IF($B$7:$B$11=AE7,$E$7:$E$11),IF($F$7:$F$11=AE7,$I$7:$I$11),IF($J$7:$J$11=AE7,$M$7:$M$11),IF($N$7:$N$11=AE7,$Q$7:$Q$11),IF($R$7:$R$11=AE7,$U$7:$U$11),IF($V$7:$V$11=AE7,$Y$7:$Y$11),IF($Z$7:$Z$11=AE7,$AC$7:$AC$11),
IF($B$15:$B$19=AE7,$E$15:$E$19),IF($F$15:$F$19=AE7,$I$15:$I$19),IF($J$15:$J$19=AE7,$M$15:$M$19),IF($N$15:$N$19=AE7,$Q$15:$Q$19),IF($R$15:$R$19=AE7,$U$15:$U$19),IF($V$15:$V$19=AE7,$Y$15:$Y$19),IF($Z$15:$Z$19=AE7,$AC$15:$AC$19),
IF($B$23:$B$27=AE7,$E$23:$E$27),IF($F$23:$F$27=AE7,$I$23:$I$27),IF($J$23:$J$27=AE7,$M$23:$M$27),IF($N$23:$N$27=AE7,$Q$23:$Q$27),IF($R$23:$R$27=AE7,$U$23:$U$27),IF($V$23:$V$27=AE7,$Y$23:$Y$27),IF($Z$23:$Z$27=AE7,$AC$23:$AC$27),
IF($B$31:$B$35=AE7,$E$31:$E$35),IF($F$31:$F$35=AE7,$I$31:$I$35),IF($J$31:$J$35=AE7,$M$31:$M$35),IF($N$31:$N$35=AE7,$Q$31:$Q$35),IF($R$31:$R$35=AE7,$U$31:$U$35),IF($V$31:$V$35=AE7,$Y$31:$Y$35),IF($Z$31:$Z$35=AE7,$AC$31:$AC$35),
IF($B$39:$B$43=AE7,$E$39:$E$43),IF($F$39:$F$43=AE7,$I$39:$I$43),IF($J$39:$J$43=AE7,$M$39:$M$43),IF($N$39:$N$43=AE7,$Q$39:$Q$43),IF($R$39:$R$43=AE7,$U$39:$U$43),IF($V$39:$V$43=AE7,$Y$39:$Y$43),IF($Z$39:$Z$43=AE7,$AC$39:$AC$43),
IF($B$47:$B$51=AE7,$E$47:$E$51),IF($F$47:$F$51=AE7,$I$47:$I$51),IF($J$47:$J$51=AE7,$M$47:$M$51),IF($N$47:$N$51=AE7,$Q$47:$Q$51),IF($R$47:$R$51=AE7,$U$47:$U$51),IF($V$47:$V$51=AE7,$Y$47:$Y$51),IF($Z$47:$Z$51=AE7,$AC$47:$AC$51))</f>
        <v>0</v>
      </c>
      <c r="AJ7" s="5"/>
      <c r="AK7" s="5"/>
      <c r="AL7" s="9"/>
      <c r="AM7"/>
    </row>
    <row r="8" spans="2:39" s="89" customFormat="1" x14ac:dyDescent="0.2">
      <c r="B8" s="131"/>
      <c r="C8" s="132"/>
      <c r="D8" s="133"/>
      <c r="E8" s="134"/>
      <c r="F8" s="102"/>
      <c r="G8" s="96"/>
      <c r="H8" s="107"/>
      <c r="I8" s="56"/>
      <c r="J8" s="102"/>
      <c r="K8" s="96"/>
      <c r="L8" s="107"/>
      <c r="M8" s="56"/>
      <c r="N8" s="102"/>
      <c r="O8" s="96"/>
      <c r="P8" s="107"/>
      <c r="Q8" s="56"/>
      <c r="R8" s="102"/>
      <c r="S8" s="96"/>
      <c r="T8" s="107"/>
      <c r="U8" s="56"/>
      <c r="V8" s="102"/>
      <c r="W8" s="96"/>
      <c r="X8" s="107"/>
      <c r="Y8" s="56"/>
      <c r="Z8" s="92"/>
      <c r="AA8" s="94"/>
      <c r="AB8" s="104"/>
      <c r="AC8" s="47"/>
      <c r="AE8" s="5">
        <v>2</v>
      </c>
      <c r="AF8" s="94"/>
      <c r="AG8" s="9" t="str">
        <f>January!AG8</f>
        <v>Gasoline</v>
      </c>
      <c r="AH8">
        <f t="array" ref="AH8">SUM(IF($B$7:$B$11=AE8,$E$7:$E$11),IF($F$7:$F$11=AE8,$I$7:$I$11),IF($J$7:$J$11=AE8,$M$7:$M$11),IF($N$7:$N$11=AE8,$Q$7:$Q$11),IF($R$7:$R$11=AE8,$U$7:$U$11),IF($V$7:$V$11=AE8,$Y$7:$Y$11),IF($Z$7:$Z$11=AE8,$AC$7:$AC$11),
IF($B$15:$B$19=AE8,$E$15:$E$19),IF($F$15:$F$19=AE8,$I$15:$I$19),IF($J$15:$J$19=AE8,$M$15:$M$19),IF($N$15:$N$19=AE8,$Q$15:$Q$19),IF($R$15:$R$19=AE8,$U$15:$U$19),IF($V$15:$V$19=AE8,$Y$15:$Y$19),IF($Z$15:$Z$19=AE8,$AC$15:$AC$19),
IF($B$23:$B$27=AE8,$E$23:$E$27),IF($F$23:$F$27=AE8,$I$23:$I$27),IF($J$23:$J$27=AE8,$M$23:$M$27),IF($N$23:$N$27=AE8,$Q$23:$Q$27),IF($R$23:$R$27=AE8,$U$23:$U$27),IF($V$23:$V$27=AE8,$Y$23:$Y$27),IF($Z$23:$Z$27=AE8,$AC$23:$AC$27),
IF($B$31:$B$35=AE8,$E$31:$E$35),IF($F$31:$F$35=AE8,$I$31:$I$35),IF($J$31:$J$35=AE8,$M$31:$M$35),IF($N$31:$N$35=AE8,$Q$31:$Q$35),IF($R$31:$R$35=AE8,$U$31:$U$35),IF($V$31:$V$35=AE8,$Y$31:$Y$35),IF($Z$31:$Z$35=AE8,$AC$31:$AC$35),
IF($B$39:$B$43=AE8,$E$39:$E$43),IF($F$39:$F$43=AE8,$I$39:$I$43),IF($J$39:$J$43=AE8,$M$39:$M$43),IF($N$39:$N$43=AE8,$Q$39:$Q$43),IF($R$39:$R$43=AE8,$U$39:$U$43),IF($V$39:$V$43=AE8,$Y$39:$Y$43),IF($Z$39:$Z$43=AE8,$AC$39:$AC$43),
IF($B$47:$B$51=AE8,$E$47:$E$51),IF($F$47:$F$51=AE8,$I$47:$I$51),IF($J$47:$J$51=AE8,$M$47:$M$51),IF($N$47:$N$51=AE8,$Q$47:$Q$51),IF($R$47:$R$51=AE8,$U$47:$U$51),IF($V$47:$V$51=AE8,$Y$47:$Y$51),IF($Z$47:$Z$51=AE8,$AC$47:$AC$51))</f>
        <v>0</v>
      </c>
      <c r="AJ8" s="5"/>
      <c r="AK8" s="5"/>
      <c r="AL8" s="9"/>
      <c r="AM8"/>
    </row>
    <row r="9" spans="2:39" s="89" customFormat="1" x14ac:dyDescent="0.2">
      <c r="B9" s="131"/>
      <c r="C9" s="132"/>
      <c r="D9" s="133"/>
      <c r="E9" s="134"/>
      <c r="F9" s="102"/>
      <c r="G9" s="96"/>
      <c r="H9" s="107"/>
      <c r="I9" s="56"/>
      <c r="J9" s="102"/>
      <c r="K9" s="96"/>
      <c r="L9" s="107"/>
      <c r="M9" s="56"/>
      <c r="N9" s="102"/>
      <c r="O9" s="96"/>
      <c r="P9" s="107"/>
      <c r="Q9" s="56"/>
      <c r="R9" s="102"/>
      <c r="S9" s="96"/>
      <c r="T9" s="107"/>
      <c r="U9" s="56"/>
      <c r="V9" s="102"/>
      <c r="W9" s="96"/>
      <c r="X9" s="107"/>
      <c r="Y9" s="56"/>
      <c r="Z9" s="92"/>
      <c r="AA9" s="94"/>
      <c r="AB9" s="104"/>
      <c r="AC9" s="47"/>
      <c r="AE9" s="5">
        <v>3</v>
      </c>
      <c r="AF9" s="94"/>
      <c r="AG9" s="9" t="str">
        <f>January!AG9</f>
        <v>User 1 CASH</v>
      </c>
      <c r="AH9">
        <f t="array" ref="AH9">SUM(IF($B$7:$B$11=AE9,$E$7:$E$11),IF($F$7:$F$11=AE9,$I$7:$I$11),IF($J$7:$J$11=AE9,$M$7:$M$11),IF($N$7:$N$11=AE9,$Q$7:$Q$11),IF($R$7:$R$11=AE9,$U$7:$U$11),IF($V$7:$V$11=AE9,$Y$7:$Y$11),IF($Z$7:$Z$11=AE9,$AC$7:$AC$11),
IF($B$15:$B$19=AE9,$E$15:$E$19),IF($F$15:$F$19=AE9,$I$15:$I$19),IF($J$15:$J$19=AE9,$M$15:$M$19),IF($N$15:$N$19=AE9,$Q$15:$Q$19),IF($R$15:$R$19=AE9,$U$15:$U$19),IF($V$15:$V$19=AE9,$Y$15:$Y$19),IF($Z$15:$Z$19=AE9,$AC$15:$AC$19),
IF($B$23:$B$27=AE9,$E$23:$E$27),IF($F$23:$F$27=AE9,$I$23:$I$27),IF($J$23:$J$27=AE9,$M$23:$M$27),IF($N$23:$N$27=AE9,$Q$23:$Q$27),IF($R$23:$R$27=AE9,$U$23:$U$27),IF($V$23:$V$27=AE9,$Y$23:$Y$27),IF($Z$23:$Z$27=AE9,$AC$23:$AC$27),
IF($B$31:$B$35=AE9,$E$31:$E$35),IF($F$31:$F$35=AE9,$I$31:$I$35),IF($J$31:$J$35=AE9,$M$31:$M$35),IF($N$31:$N$35=AE9,$Q$31:$Q$35),IF($R$31:$R$35=AE9,$U$31:$U$35),IF($V$31:$V$35=AE9,$Y$31:$Y$35),IF($Z$31:$Z$35=AE9,$AC$31:$AC$35),
IF($B$39:$B$43=AE9,$E$39:$E$43),IF($F$39:$F$43=AE9,$I$39:$I$43),IF($J$39:$J$43=AE9,$M$39:$M$43),IF($N$39:$N$43=AE9,$Q$39:$Q$43),IF($R$39:$R$43=AE9,$U$39:$U$43),IF($V$39:$V$43=AE9,$Y$39:$Y$43),IF($Z$39:$Z$43=AE9,$AC$39:$AC$43),
IF($B$47:$B$51=AE9,$E$47:$E$51),IF($F$47:$F$51=AE9,$I$47:$I$51),IF($J$47:$J$51=AE9,$M$47:$M$51),IF($N$47:$N$51=AE9,$Q$47:$Q$51),IF($R$47:$R$51=AE9,$U$47:$U$51),IF($V$47:$V$51=AE9,$Y$47:$Y$51),IF($Z$47:$Z$51=AE9,$AC$47:$AC$51))</f>
        <v>0</v>
      </c>
      <c r="AJ9" s="5"/>
      <c r="AK9" s="5"/>
      <c r="AL9" s="9"/>
      <c r="AM9"/>
    </row>
    <row r="10" spans="2:39" s="89" customFormat="1" x14ac:dyDescent="0.2">
      <c r="B10" s="131"/>
      <c r="C10" s="132"/>
      <c r="D10" s="133"/>
      <c r="E10" s="134"/>
      <c r="F10" s="102"/>
      <c r="G10" s="96"/>
      <c r="H10" s="107"/>
      <c r="I10" s="56"/>
      <c r="J10" s="102"/>
      <c r="K10" s="96"/>
      <c r="L10" s="107"/>
      <c r="M10" s="56"/>
      <c r="N10" s="102"/>
      <c r="O10" s="96"/>
      <c r="P10" s="107"/>
      <c r="Q10" s="56"/>
      <c r="R10" s="102"/>
      <c r="S10" s="96"/>
      <c r="T10" s="107"/>
      <c r="U10" s="56"/>
      <c r="V10" s="102"/>
      <c r="W10" s="96"/>
      <c r="X10" s="107"/>
      <c r="Y10" s="56"/>
      <c r="Z10" s="92"/>
      <c r="AA10" s="94"/>
      <c r="AB10" s="104"/>
      <c r="AC10" s="47"/>
      <c r="AE10" s="5">
        <v>4</v>
      </c>
      <c r="AF10" s="94"/>
      <c r="AG10" s="9" t="str">
        <f>January!AG10</f>
        <v>User 2 CASH</v>
      </c>
      <c r="AH10">
        <f t="array" ref="AH10">SUM(IF($B$7:$B$11=AE10,$E$7:$E$11),IF($F$7:$F$11=AE10,$I$7:$I$11),IF($J$7:$J$11=AE10,$M$7:$M$11),IF($N$7:$N$11=AE10,$Q$7:$Q$11),IF($R$7:$R$11=AE10,$U$7:$U$11),IF($V$7:$V$11=AE10,$Y$7:$Y$11),IF($Z$7:$Z$11=AE10,$AC$7:$AC$11),
IF($B$15:$B$19=AE10,$E$15:$E$19),IF($F$15:$F$19=AE10,$I$15:$I$19),IF($J$15:$J$19=AE10,$M$15:$M$19),IF($N$15:$N$19=AE10,$Q$15:$Q$19),IF($R$15:$R$19=AE10,$U$15:$U$19),IF($V$15:$V$19=AE10,$Y$15:$Y$19),IF($Z$15:$Z$19=AE10,$AC$15:$AC$19),
IF($B$23:$B$27=AE10,$E$23:$E$27),IF($F$23:$F$27=AE10,$I$23:$I$27),IF($J$23:$J$27=AE10,$M$23:$M$27),IF($N$23:$N$27=AE10,$Q$23:$Q$27),IF($R$23:$R$27=AE10,$U$23:$U$27),IF($V$23:$V$27=AE10,$Y$23:$Y$27),IF($Z$23:$Z$27=AE10,$AC$23:$AC$27),
IF($B$31:$B$35=AE10,$E$31:$E$35),IF($F$31:$F$35=AE10,$I$31:$I$35),IF($J$31:$J$35=AE10,$M$31:$M$35),IF($N$31:$N$35=AE10,$Q$31:$Q$35),IF($R$31:$R$35=AE10,$U$31:$U$35),IF($V$31:$V$35=AE10,$Y$31:$Y$35),IF($Z$31:$Z$35=AE10,$AC$31:$AC$35),
IF($B$39:$B$43=AE10,$E$39:$E$43),IF($F$39:$F$43=AE10,$I$39:$I$43),IF($J$39:$J$43=AE10,$M$39:$M$43),IF($N$39:$N$43=AE10,$Q$39:$Q$43),IF($R$39:$R$43=AE10,$U$39:$U$43),IF($V$39:$V$43=AE10,$Y$39:$Y$43),IF($Z$39:$Z$43=AE10,$AC$39:$AC$43),
IF($B$47:$B$51=AE10,$E$47:$E$51),IF($F$47:$F$51=AE10,$I$47:$I$51),IF($J$47:$J$51=AE10,$M$47:$M$51),IF($N$47:$N$51=AE10,$Q$47:$Q$51),IF($R$47:$R$51=AE10,$U$47:$U$51),IF($V$47:$V$51=AE10,$Y$47:$Y$51),IF($Z$47:$Z$51=AE10,$AC$47:$AC$51))</f>
        <v>0</v>
      </c>
      <c r="AJ10" s="5"/>
      <c r="AK10" s="5"/>
      <c r="AL10" s="9"/>
      <c r="AM10"/>
    </row>
    <row r="11" spans="2:39" s="89" customFormat="1" x14ac:dyDescent="0.2">
      <c r="B11" s="131"/>
      <c r="C11" s="132"/>
      <c r="D11" s="133"/>
      <c r="E11" s="134"/>
      <c r="F11" s="102"/>
      <c r="G11" s="96"/>
      <c r="H11" s="107"/>
      <c r="I11" s="56"/>
      <c r="J11" s="102"/>
      <c r="K11" s="96"/>
      <c r="L11" s="107"/>
      <c r="M11" s="56"/>
      <c r="N11" s="102"/>
      <c r="O11" s="96"/>
      <c r="P11" s="107"/>
      <c r="Q11" s="56"/>
      <c r="R11" s="102"/>
      <c r="S11" s="96"/>
      <c r="T11" s="107"/>
      <c r="U11" s="56"/>
      <c r="V11" s="102"/>
      <c r="W11" s="96"/>
      <c r="X11" s="107"/>
      <c r="Y11" s="56"/>
      <c r="Z11" s="92"/>
      <c r="AA11" s="94"/>
      <c r="AB11" s="104"/>
      <c r="AC11" s="47"/>
      <c r="AE11" s="5">
        <v>5</v>
      </c>
      <c r="AF11" s="94"/>
      <c r="AG11" s="9" t="str">
        <f>January!AG11</f>
        <v>Recreation</v>
      </c>
      <c r="AH11">
        <f t="array" ref="AH11">SUM(IF($B$7:$B$11=AE11,$E$7:$E$11),IF($F$7:$F$11=AE11,$I$7:$I$11),IF($J$7:$J$11=AE11,$M$7:$M$11),IF($N$7:$N$11=AE11,$Q$7:$Q$11),IF($R$7:$R$11=AE11,$U$7:$U$11),IF($V$7:$V$11=AE11,$Y$7:$Y$11),IF($Z$7:$Z$11=AE11,$AC$7:$AC$11),
IF($B$15:$B$19=AE11,$E$15:$E$19),IF($F$15:$F$19=AE11,$I$15:$I$19),IF($J$15:$J$19=AE11,$M$15:$M$19),IF($N$15:$N$19=AE11,$Q$15:$Q$19),IF($R$15:$R$19=AE11,$U$15:$U$19),IF($V$15:$V$19=AE11,$Y$15:$Y$19),IF($Z$15:$Z$19=AE11,$AC$15:$AC$19),
IF($B$23:$B$27=AE11,$E$23:$E$27),IF($F$23:$F$27=AE11,$I$23:$I$27),IF($J$23:$J$27=AE11,$M$23:$M$27),IF($N$23:$N$27=AE11,$Q$23:$Q$27),IF($R$23:$R$27=AE11,$U$23:$U$27),IF($V$23:$V$27=AE11,$Y$23:$Y$27),IF($Z$23:$Z$27=AE11,$AC$23:$AC$27),
IF($B$31:$B$35=AE11,$E$31:$E$35),IF($F$31:$F$35=AE11,$I$31:$I$35),IF($J$31:$J$35=AE11,$M$31:$M$35),IF($N$31:$N$35=AE11,$Q$31:$Q$35),IF($R$31:$R$35=AE11,$U$31:$U$35),IF($V$31:$V$35=AE11,$Y$31:$Y$35),IF($Z$31:$Z$35=AE11,$AC$31:$AC$35),
IF($B$39:$B$43=AE11,$E$39:$E$43),IF($F$39:$F$43=AE11,$I$39:$I$43),IF($J$39:$J$43=AE11,$M$39:$M$43),IF($N$39:$N$43=AE11,$Q$39:$Q$43),IF($R$39:$R$43=AE11,$U$39:$U$43),IF($V$39:$V$43=AE11,$Y$39:$Y$43),IF($Z$39:$Z$43=AE11,$AC$39:$AC$43),
IF($B$47:$B$51=AE11,$E$47:$E$51),IF($F$47:$F$51=AE11,$I$47:$I$51),IF($J$47:$J$51=AE11,$M$47:$M$51),IF($N$47:$N$51=AE11,$Q$47:$Q$51),IF($R$47:$R$51=AE11,$U$47:$U$51),IF($V$47:$V$51=AE11,$Y$47:$Y$51),IF($Z$47:$Z$51=AE11,$AC$47:$AC$51))</f>
        <v>0</v>
      </c>
      <c r="AJ11" s="5"/>
      <c r="AK11" s="5"/>
      <c r="AL11" s="9"/>
      <c r="AM11"/>
    </row>
    <row r="12" spans="2:39" s="89" customFormat="1" x14ac:dyDescent="0.2">
      <c r="B12" s="177">
        <v>31</v>
      </c>
      <c r="C12" s="178"/>
      <c r="D12" s="133" t="s">
        <v>51</v>
      </c>
      <c r="E12" s="134">
        <f t="array" ref="E12">E2+SUM(IF(C7:C11=1,E7:E11))</f>
        <v>1200</v>
      </c>
      <c r="F12" s="173">
        <v>1</v>
      </c>
      <c r="G12" s="174"/>
      <c r="H12" s="107" t="s">
        <v>51</v>
      </c>
      <c r="I12" s="56">
        <f t="array" ref="I12">E12+SUM(IF(G7:G11=1,I7:I11))</f>
        <v>1200</v>
      </c>
      <c r="J12" s="173">
        <f>F12+1</f>
        <v>2</v>
      </c>
      <c r="K12" s="174"/>
      <c r="L12" s="107" t="s">
        <v>51</v>
      </c>
      <c r="M12" s="56">
        <f t="array" ref="M12">I12+SUM(IF(K7:K11=1,M7:M11))</f>
        <v>1200</v>
      </c>
      <c r="N12" s="173">
        <f>J12+1</f>
        <v>3</v>
      </c>
      <c r="O12" s="174"/>
      <c r="P12" s="107" t="s">
        <v>51</v>
      </c>
      <c r="Q12" s="56">
        <f t="array" ref="Q12">M12+SUM(IF(O7:O11=1,Q7:Q11))</f>
        <v>1200</v>
      </c>
      <c r="R12" s="173">
        <f>N12+1</f>
        <v>4</v>
      </c>
      <c r="S12" s="174"/>
      <c r="T12" s="107" t="s">
        <v>51</v>
      </c>
      <c r="U12" s="56">
        <f t="array" ref="U12">Q12+SUM(IF(S7:S11=1,U7:U11))</f>
        <v>1200</v>
      </c>
      <c r="V12" s="173">
        <f>R12+1</f>
        <v>5</v>
      </c>
      <c r="W12" s="174"/>
      <c r="X12" s="107" t="s">
        <v>51</v>
      </c>
      <c r="Y12" s="56">
        <f t="array" ref="Y12">U12+SUM(IF(W7:W11=1,Y7:Y11))</f>
        <v>1200</v>
      </c>
      <c r="Z12" s="173">
        <f>V12+1</f>
        <v>6</v>
      </c>
      <c r="AA12" s="174"/>
      <c r="AB12" s="104" t="s">
        <v>51</v>
      </c>
      <c r="AC12" s="47">
        <f t="array" ref="AC12">Y12+SUM(IF(AA7:AA11=1,AC7:AC11))</f>
        <v>1200</v>
      </c>
      <c r="AE12" s="5">
        <v>6</v>
      </c>
      <c r="AF12" s="94"/>
      <c r="AG12" s="9" t="str">
        <f>January!AG12</f>
        <v>Work Exp</v>
      </c>
      <c r="AH12">
        <f t="array" ref="AH12">SUM(IF($B$7:$B$11=AE12,$E$7:$E$11),IF($F$7:$F$11=AE12,$I$7:$I$11),IF($J$7:$J$11=AE12,$M$7:$M$11),IF($N$7:$N$11=AE12,$Q$7:$Q$11),IF($R$7:$R$11=AE12,$U$7:$U$11),IF($V$7:$V$11=AE12,$Y$7:$Y$11),IF($Z$7:$Z$11=AE12,$AC$7:$AC$11),
IF($B$15:$B$19=AE12,$E$15:$E$19),IF($F$15:$F$19=AE12,$I$15:$I$19),IF($J$15:$J$19=AE12,$M$15:$M$19),IF($N$15:$N$19=AE12,$Q$15:$Q$19),IF($R$15:$R$19=AE12,$U$15:$U$19),IF($V$15:$V$19=AE12,$Y$15:$Y$19),IF($Z$15:$Z$19=AE12,$AC$15:$AC$19),
IF($B$23:$B$27=AE12,$E$23:$E$27),IF($F$23:$F$27=AE12,$I$23:$I$27),IF($J$23:$J$27=AE12,$M$23:$M$27),IF($N$23:$N$27=AE12,$Q$23:$Q$27),IF($R$23:$R$27=AE12,$U$23:$U$27),IF($V$23:$V$27=AE12,$Y$23:$Y$27),IF($Z$23:$Z$27=AE12,$AC$23:$AC$27),
IF($B$31:$B$35=AE12,$E$31:$E$35),IF($F$31:$F$35=AE12,$I$31:$I$35),IF($J$31:$J$35=AE12,$M$31:$M$35),IF($N$31:$N$35=AE12,$Q$31:$Q$35),IF($R$31:$R$35=AE12,$U$31:$U$35),IF($V$31:$V$35=AE12,$Y$31:$Y$35),IF($Z$31:$Z$35=AE12,$AC$31:$AC$35),
IF($B$39:$B$43=AE12,$E$39:$E$43),IF($F$39:$F$43=AE12,$I$39:$I$43),IF($J$39:$J$43=AE12,$M$39:$M$43),IF($N$39:$N$43=AE12,$Q$39:$Q$43),IF($R$39:$R$43=AE12,$U$39:$U$43),IF($V$39:$V$43=AE12,$Y$39:$Y$43),IF($Z$39:$Z$43=AE12,$AC$39:$AC$43),
IF($B$47:$B$51=AE12,$E$47:$E$51),IF($F$47:$F$51=AE12,$I$47:$I$51),IF($J$47:$J$51=AE12,$M$47:$M$51),IF($N$47:$N$51=AE12,$Q$47:$Q$51),IF($R$47:$R$51=AE12,$U$47:$U$51),IF($V$47:$V$51=AE12,$Y$47:$Y$51),IF($Z$47:$Z$51=AE12,$AC$47:$AC$51))</f>
        <v>0</v>
      </c>
      <c r="AJ12" s="5"/>
      <c r="AK12" s="5"/>
      <c r="AL12" s="9"/>
      <c r="AM12"/>
    </row>
    <row r="13" spans="2:39" s="89" customFormat="1" x14ac:dyDescent="0.2">
      <c r="B13" s="177"/>
      <c r="C13" s="178"/>
      <c r="D13" s="133" t="s">
        <v>60</v>
      </c>
      <c r="E13" s="135">
        <f t="array" ref="E13">E3+SUM(IF(C7:C11=2,E7:E11))-SUM(IF(B7:B11={33},E7:E11))</f>
        <v>5000</v>
      </c>
      <c r="F13" s="173"/>
      <c r="G13" s="174"/>
      <c r="H13" s="107" t="s">
        <v>60</v>
      </c>
      <c r="I13" s="152">
        <f t="array" ref="I13">E13+SUM(IF(G7:G11=2,I7:I11))-SUM(IF(F7:F11={33},I7:I11))</f>
        <v>5000</v>
      </c>
      <c r="J13" s="173"/>
      <c r="K13" s="174"/>
      <c r="L13" s="107" t="s">
        <v>60</v>
      </c>
      <c r="M13" s="152">
        <f t="array" ref="M13">I13+SUM(IF(K7:K11=2,M7:M11))-SUM(IF(J7:J11={33},M7:M11))</f>
        <v>5000</v>
      </c>
      <c r="N13" s="173"/>
      <c r="O13" s="174"/>
      <c r="P13" s="107" t="s">
        <v>60</v>
      </c>
      <c r="Q13" s="152">
        <f t="array" ref="Q13">M13+SUM(IF(O7:O11=2,Q7:Q11))-SUM(IF(N7:N11={33},Q7:Q11))</f>
        <v>5000</v>
      </c>
      <c r="R13" s="173"/>
      <c r="S13" s="174"/>
      <c r="T13" s="107" t="s">
        <v>60</v>
      </c>
      <c r="U13" s="152">
        <f t="array" ref="U13">Q13+SUM(IF(S7:S11=2,U7:U11))-SUM(IF(R7:R11={33},U7:U11))</f>
        <v>5000</v>
      </c>
      <c r="V13" s="173"/>
      <c r="W13" s="174"/>
      <c r="X13" s="107" t="s">
        <v>60</v>
      </c>
      <c r="Y13" s="152">
        <f t="array" ref="Y13">U13+SUM(IF(W7:W11=2,Y7:Y11))-SUM(IF(V7:V11={33},Y7:Y11))</f>
        <v>5000</v>
      </c>
      <c r="Z13" s="173"/>
      <c r="AA13" s="174"/>
      <c r="AB13" s="104" t="s">
        <v>60</v>
      </c>
      <c r="AC13" s="21">
        <f t="array" ref="AC13">Y13+SUM(IF(AA7:AA11=2,AC7:AC11))-SUM(IF(Z7:Z11={33},AC7:AC11))</f>
        <v>5000</v>
      </c>
      <c r="AE13" s="5">
        <v>7</v>
      </c>
      <c r="AF13" s="94"/>
      <c r="AG13" s="9" t="str">
        <f>January!AG13</f>
        <v>Rent / 1st Mortgage</v>
      </c>
      <c r="AH13">
        <f t="array" ref="AH13">SUM(IF($B$7:$B$11=AE13,$E$7:$E$11),IF($F$7:$F$11=AE13,$I$7:$I$11),IF($J$7:$J$11=AE13,$M$7:$M$11),IF($N$7:$N$11=AE13,$Q$7:$Q$11),IF($R$7:$R$11=AE13,$U$7:$U$11),IF($V$7:$V$11=AE13,$Y$7:$Y$11),IF($Z$7:$Z$11=AE13,$AC$7:$AC$11),
IF($B$15:$B$19=AE13,$E$15:$E$19),IF($F$15:$F$19=AE13,$I$15:$I$19),IF($J$15:$J$19=AE13,$M$15:$M$19),IF($N$15:$N$19=AE13,$Q$15:$Q$19),IF($R$15:$R$19=AE13,$U$15:$U$19),IF($V$15:$V$19=AE13,$Y$15:$Y$19),IF($Z$15:$Z$19=AE13,$AC$15:$AC$19),
IF($B$23:$B$27=AE13,$E$23:$E$27),IF($F$23:$F$27=AE13,$I$23:$I$27),IF($J$23:$J$27=AE13,$M$23:$M$27),IF($N$23:$N$27=AE13,$Q$23:$Q$27),IF($R$23:$R$27=AE13,$U$23:$U$27),IF($V$23:$V$27=AE13,$Y$23:$Y$27),IF($Z$23:$Z$27=AE13,$AC$23:$AC$27),
IF($B$31:$B$35=AE13,$E$31:$E$35),IF($F$31:$F$35=AE13,$I$31:$I$35),IF($J$31:$J$35=AE13,$M$31:$M$35),IF($N$31:$N$35=AE13,$Q$31:$Q$35),IF($R$31:$R$35=AE13,$U$31:$U$35),IF($V$31:$V$35=AE13,$Y$31:$Y$35),IF($Z$31:$Z$35=AE13,$AC$31:$AC$35),
IF($B$39:$B$43=AE13,$E$39:$E$43),IF($F$39:$F$43=AE13,$I$39:$I$43),IF($J$39:$J$43=AE13,$M$39:$M$43),IF($N$39:$N$43=AE13,$Q$39:$Q$43),IF($R$39:$R$43=AE13,$U$39:$U$43),IF($V$39:$V$43=AE13,$Y$39:$Y$43),IF($Z$39:$Z$43=AE13,$AC$39:$AC$43),
IF($B$47:$B$51=AE13,$E$47:$E$51),IF($F$47:$F$51=AE13,$I$47:$I$51),IF($J$47:$J$51=AE13,$M$47:$M$51),IF($N$47:$N$51=AE13,$Q$47:$Q$51),IF($R$47:$R$51=AE13,$U$47:$U$51),IF($V$47:$V$51=AE13,$Y$47:$Y$51),IF($Z$47:$Z$51=AE13,$AC$47:$AC$51))</f>
        <v>0</v>
      </c>
      <c r="AJ13" s="5"/>
      <c r="AK13" s="5"/>
      <c r="AL13" s="9"/>
      <c r="AM13"/>
    </row>
    <row r="14" spans="2:39" ht="13.5" thickBot="1" x14ac:dyDescent="0.25">
      <c r="B14" s="179"/>
      <c r="C14" s="180"/>
      <c r="D14" s="136" t="s">
        <v>48</v>
      </c>
      <c r="E14" s="137">
        <f t="array" ref="E14">E4+SUM(IF(C7:C11=3,E7:E11))-SUM(IF(B7:B11={34},E7:E11))</f>
        <v>-800</v>
      </c>
      <c r="F14" s="175"/>
      <c r="G14" s="176"/>
      <c r="H14" s="153" t="s">
        <v>48</v>
      </c>
      <c r="I14" s="154">
        <f t="array" ref="I14">E14+SUM(IF(G7:G11=3,I7:I11))-SUM(IF(F7:F11={34},I7:I11))</f>
        <v>-800</v>
      </c>
      <c r="J14" s="175"/>
      <c r="K14" s="176"/>
      <c r="L14" s="153" t="s">
        <v>48</v>
      </c>
      <c r="M14" s="154">
        <f t="array" ref="M14">I14+SUM(IF(K7:K11=3,M7:M11))-SUM(IF(J7:J11={34},M7:M11))</f>
        <v>-800</v>
      </c>
      <c r="N14" s="175"/>
      <c r="O14" s="176"/>
      <c r="P14" s="153" t="s">
        <v>48</v>
      </c>
      <c r="Q14" s="154">
        <f t="array" ref="Q14">M14+SUM(IF(O7:O11=3,Q7:Q11))-SUM(IF(N7:N11={34},Q7:Q11))</f>
        <v>-800</v>
      </c>
      <c r="R14" s="175"/>
      <c r="S14" s="176"/>
      <c r="T14" s="153" t="s">
        <v>48</v>
      </c>
      <c r="U14" s="154">
        <f t="array" ref="U14">Q14+SUM(IF(S7:S11=3,U7:U11))-SUM(IF(R7:R11={34},U7:U11))</f>
        <v>-800</v>
      </c>
      <c r="V14" s="175"/>
      <c r="W14" s="176"/>
      <c r="X14" s="153" t="s">
        <v>48</v>
      </c>
      <c r="Y14" s="154">
        <f t="array" ref="Y14">U14+SUM(IF(W7:W11=3,Y7:Y11))-SUM(IF(V7:V11={34},Y7:Y11))</f>
        <v>-800</v>
      </c>
      <c r="Z14" s="175"/>
      <c r="AA14" s="176"/>
      <c r="AB14" s="105" t="s">
        <v>48</v>
      </c>
      <c r="AC14" s="25">
        <f t="array" ref="AC14">Y14+SUM(IF(AA7:AA11=3,AC7:AC11))-SUM(IF(Z7:Z11={34},AC7:AC11))</f>
        <v>-800</v>
      </c>
      <c r="AE14" s="5">
        <v>8</v>
      </c>
      <c r="AF14" s="94"/>
      <c r="AG14" s="9" t="str">
        <f>January!AG14</f>
        <v>2nd Mortgage</v>
      </c>
      <c r="AH14">
        <f t="array" ref="AH14">SUM(IF($B$7:$B$11=AE14,$E$7:$E$11),IF($F$7:$F$11=AE14,$I$7:$I$11),IF($J$7:$J$11=AE14,$M$7:$M$11),IF($N$7:$N$11=AE14,$Q$7:$Q$11),IF($R$7:$R$11=AE14,$U$7:$U$11),IF($V$7:$V$11=AE14,$Y$7:$Y$11),IF($Z$7:$Z$11=AE14,$AC$7:$AC$11),
IF($B$15:$B$19=AE14,$E$15:$E$19),IF($F$15:$F$19=AE14,$I$15:$I$19),IF($J$15:$J$19=AE14,$M$15:$M$19),IF($N$15:$N$19=AE14,$Q$15:$Q$19),IF($R$15:$R$19=AE14,$U$15:$U$19),IF($V$15:$V$19=AE14,$Y$15:$Y$19),IF($Z$15:$Z$19=AE14,$AC$15:$AC$19),
IF($B$23:$B$27=AE14,$E$23:$E$27),IF($F$23:$F$27=AE14,$I$23:$I$27),IF($J$23:$J$27=AE14,$M$23:$M$27),IF($N$23:$N$27=AE14,$Q$23:$Q$27),IF($R$23:$R$27=AE14,$U$23:$U$27),IF($V$23:$V$27=AE14,$Y$23:$Y$27),IF($Z$23:$Z$27=AE14,$AC$23:$AC$27),
IF($B$31:$B$35=AE14,$E$31:$E$35),IF($F$31:$F$35=AE14,$I$31:$I$35),IF($J$31:$J$35=AE14,$M$31:$M$35),IF($N$31:$N$35=AE14,$Q$31:$Q$35),IF($R$31:$R$35=AE14,$U$31:$U$35),IF($V$31:$V$35=AE14,$Y$31:$Y$35),IF($Z$31:$Z$35=AE14,$AC$31:$AC$35),
IF($B$39:$B$43=AE14,$E$39:$E$43),IF($F$39:$F$43=AE14,$I$39:$I$43),IF($J$39:$J$43=AE14,$M$39:$M$43),IF($N$39:$N$43=AE14,$Q$39:$Q$43),IF($R$39:$R$43=AE14,$U$39:$U$43),IF($V$39:$V$43=AE14,$Y$39:$Y$43),IF($Z$39:$Z$43=AE14,$AC$39:$AC$43),
IF($B$47:$B$51=AE14,$E$47:$E$51),IF($F$47:$F$51=AE14,$I$47:$I$51),IF($J$47:$J$51=AE14,$M$47:$M$51),IF($N$47:$N$51=AE14,$Q$47:$Q$51),IF($R$47:$R$51=AE14,$U$47:$U$51),IF($V$47:$V$51=AE14,$Y$47:$Y$51),IF($Z$47:$Z$51=AE14,$AC$47:$AC$51))</f>
        <v>0</v>
      </c>
      <c r="AJ14" s="5"/>
      <c r="AK14" s="5"/>
      <c r="AL14" s="9"/>
    </row>
    <row r="15" spans="2:39" s="89" customFormat="1" x14ac:dyDescent="0.2">
      <c r="B15" s="101"/>
      <c r="C15" s="111"/>
      <c r="D15" s="106"/>
      <c r="E15" s="100"/>
      <c r="F15" s="102"/>
      <c r="G15" s="96"/>
      <c r="H15" s="113"/>
      <c r="I15" s="56"/>
      <c r="J15" s="102"/>
      <c r="K15" s="96"/>
      <c r="L15" s="107"/>
      <c r="M15" s="56"/>
      <c r="N15" s="102"/>
      <c r="O15" s="96"/>
      <c r="P15" s="113"/>
      <c r="Q15" s="56"/>
      <c r="R15" s="102"/>
      <c r="S15" s="96"/>
      <c r="T15" s="107"/>
      <c r="U15" s="56"/>
      <c r="V15" s="102"/>
      <c r="W15" s="96"/>
      <c r="X15" s="107"/>
      <c r="Y15" s="56"/>
      <c r="Z15" s="102"/>
      <c r="AA15" s="96"/>
      <c r="AB15" s="113"/>
      <c r="AC15" s="56"/>
      <c r="AE15" s="5">
        <v>9</v>
      </c>
      <c r="AF15" s="94"/>
      <c r="AG15" s="9" t="str">
        <f>January!AG15</f>
        <v>HOA Assesments</v>
      </c>
      <c r="AH15">
        <f t="array" ref="AH15">SUM(IF($B$7:$B$11=AE15,$E$7:$E$11),IF($F$7:$F$11=AE15,$I$7:$I$11),IF($J$7:$J$11=AE15,$M$7:$M$11),IF($N$7:$N$11=AE15,$Q$7:$Q$11),IF($R$7:$R$11=AE15,$U$7:$U$11),IF($V$7:$V$11=AE15,$Y$7:$Y$11),IF($Z$7:$Z$11=AE15,$AC$7:$AC$11),
IF($B$15:$B$19=AE15,$E$15:$E$19),IF($F$15:$F$19=AE15,$I$15:$I$19),IF($J$15:$J$19=AE15,$M$15:$M$19),IF($N$15:$N$19=AE15,$Q$15:$Q$19),IF($R$15:$R$19=AE15,$U$15:$U$19),IF($V$15:$V$19=AE15,$Y$15:$Y$19),IF($Z$15:$Z$19=AE15,$AC$15:$AC$19),
IF($B$23:$B$27=AE15,$E$23:$E$27),IF($F$23:$F$27=AE15,$I$23:$I$27),IF($J$23:$J$27=AE15,$M$23:$M$27),IF($N$23:$N$27=AE15,$Q$23:$Q$27),IF($R$23:$R$27=AE15,$U$23:$U$27),IF($V$23:$V$27=AE15,$Y$23:$Y$27),IF($Z$23:$Z$27=AE15,$AC$23:$AC$27),
IF($B$31:$B$35=AE15,$E$31:$E$35),IF($F$31:$F$35=AE15,$I$31:$I$35),IF($J$31:$J$35=AE15,$M$31:$M$35),IF($N$31:$N$35=AE15,$Q$31:$Q$35),IF($R$31:$R$35=AE15,$U$31:$U$35),IF($V$31:$V$35=AE15,$Y$31:$Y$35),IF($Z$31:$Z$35=AE15,$AC$31:$AC$35),
IF($B$39:$B$43=AE15,$E$39:$E$43),IF($F$39:$F$43=AE15,$I$39:$I$43),IF($J$39:$J$43=AE15,$M$39:$M$43),IF($N$39:$N$43=AE15,$Q$39:$Q$43),IF($R$39:$R$43=AE15,$U$39:$U$43),IF($V$39:$V$43=AE15,$Y$39:$Y$43),IF($Z$39:$Z$43=AE15,$AC$39:$AC$43),
IF($B$47:$B$51=AE15,$E$47:$E$51),IF($F$47:$F$51=AE15,$I$47:$I$51),IF($J$47:$J$51=AE15,$M$47:$M$51),IF($N$47:$N$51=AE15,$Q$47:$Q$51),IF($R$47:$R$51=AE15,$U$47:$U$51),IF($V$47:$V$51=AE15,$Y$47:$Y$51),IF($Z$47:$Z$51=AE15,$AC$47:$AC$51))</f>
        <v>0</v>
      </c>
      <c r="AJ15" s="5"/>
      <c r="AK15" s="5"/>
      <c r="AL15" s="9"/>
      <c r="AM15"/>
    </row>
    <row r="16" spans="2:39" s="89" customFormat="1" x14ac:dyDescent="0.2">
      <c r="B16" s="102"/>
      <c r="C16" s="96"/>
      <c r="D16" s="107"/>
      <c r="E16" s="56"/>
      <c r="F16" s="102"/>
      <c r="G16" s="96"/>
      <c r="H16" s="107"/>
      <c r="I16" s="56"/>
      <c r="J16" s="102"/>
      <c r="K16" s="96"/>
      <c r="L16" s="107"/>
      <c r="M16" s="56"/>
      <c r="N16" s="102"/>
      <c r="O16" s="96"/>
      <c r="P16" s="113"/>
      <c r="Q16" s="56"/>
      <c r="R16" s="102"/>
      <c r="S16" s="96"/>
      <c r="T16" s="107"/>
      <c r="U16" s="56"/>
      <c r="V16" s="102"/>
      <c r="W16" s="96"/>
      <c r="X16" s="113"/>
      <c r="Y16" s="56"/>
      <c r="Z16" s="102"/>
      <c r="AA16" s="96"/>
      <c r="AB16" s="107"/>
      <c r="AC16" s="56"/>
      <c r="AE16" s="5">
        <v>10</v>
      </c>
      <c r="AF16" s="94"/>
      <c r="AG16" s="9" t="str">
        <f>January!AG16</f>
        <v>DayCare/School</v>
      </c>
      <c r="AH16">
        <f t="array" ref="AH16">SUM(IF($B$7:$B$11=AE16,$E$7:$E$11),IF($F$7:$F$11=AE16,$I$7:$I$11),IF($J$7:$J$11=AE16,$M$7:$M$11),IF($N$7:$N$11=AE16,$Q$7:$Q$11),IF($R$7:$R$11=AE16,$U$7:$U$11),IF($V$7:$V$11=AE16,$Y$7:$Y$11),IF($Z$7:$Z$11=AE16,$AC$7:$AC$11),
IF($B$15:$B$19=AE16,$E$15:$E$19),IF($F$15:$F$19=AE16,$I$15:$I$19),IF($J$15:$J$19=AE16,$M$15:$M$19),IF($N$15:$N$19=AE16,$Q$15:$Q$19),IF($R$15:$R$19=AE16,$U$15:$U$19),IF($V$15:$V$19=AE16,$Y$15:$Y$19),IF($Z$15:$Z$19=AE16,$AC$15:$AC$19),
IF($B$23:$B$27=AE16,$E$23:$E$27),IF($F$23:$F$27=AE16,$I$23:$I$27),IF($J$23:$J$27=AE16,$M$23:$M$27),IF($N$23:$N$27=AE16,$Q$23:$Q$27),IF($R$23:$R$27=AE16,$U$23:$U$27),IF($V$23:$V$27=AE16,$Y$23:$Y$27),IF($Z$23:$Z$27=AE16,$AC$23:$AC$27),
IF($B$31:$B$35=AE16,$E$31:$E$35),IF($F$31:$F$35=AE16,$I$31:$I$35),IF($J$31:$J$35=AE16,$M$31:$M$35),IF($N$31:$N$35=AE16,$Q$31:$Q$35),IF($R$31:$R$35=AE16,$U$31:$U$35),IF($V$31:$V$35=AE16,$Y$31:$Y$35),IF($Z$31:$Z$35=AE16,$AC$31:$AC$35),
IF($B$39:$B$43=AE16,$E$39:$E$43),IF($F$39:$F$43=AE16,$I$39:$I$43),IF($J$39:$J$43=AE16,$M$39:$M$43),IF($N$39:$N$43=AE16,$Q$39:$Q$43),IF($R$39:$R$43=AE16,$U$39:$U$43),IF($V$39:$V$43=AE16,$Y$39:$Y$43),IF($Z$39:$Z$43=AE16,$AC$39:$AC$43),
IF($B$47:$B$51=AE16,$E$47:$E$51),IF($F$47:$F$51=AE16,$I$47:$I$51),IF($J$47:$J$51=AE16,$M$47:$M$51),IF($N$47:$N$51=AE16,$Q$47:$Q$51),IF($R$47:$R$51=AE16,$U$47:$U$51),IF($V$47:$V$51=AE16,$Y$47:$Y$51),IF($Z$47:$Z$51=AE16,$AC$47:$AC$51))</f>
        <v>0</v>
      </c>
      <c r="AJ16" s="5"/>
      <c r="AK16" s="5"/>
      <c r="AL16" s="19"/>
      <c r="AM16"/>
    </row>
    <row r="17" spans="2:39" s="89" customFormat="1" x14ac:dyDescent="0.2">
      <c r="B17" s="102"/>
      <c r="C17" s="96"/>
      <c r="D17" s="107"/>
      <c r="E17" s="56"/>
      <c r="F17" s="102"/>
      <c r="G17" s="96"/>
      <c r="H17" s="113"/>
      <c r="I17" s="56"/>
      <c r="J17" s="102"/>
      <c r="K17" s="96"/>
      <c r="L17" s="107"/>
      <c r="M17" s="56"/>
      <c r="N17" s="102"/>
      <c r="O17" s="96"/>
      <c r="P17" s="107"/>
      <c r="Q17" s="56"/>
      <c r="R17" s="102"/>
      <c r="S17" s="96"/>
      <c r="T17" s="107"/>
      <c r="U17" s="56"/>
      <c r="V17" s="102"/>
      <c r="W17" s="96"/>
      <c r="X17" s="113"/>
      <c r="Y17" s="56"/>
      <c r="Z17" s="102"/>
      <c r="AA17" s="96"/>
      <c r="AB17" s="107"/>
      <c r="AC17" s="56"/>
      <c r="AE17" s="5">
        <v>11</v>
      </c>
      <c r="AF17" s="94"/>
      <c r="AG17" s="9" t="str">
        <f>January!AG17</f>
        <v>Student Loans</v>
      </c>
      <c r="AH17">
        <f t="array" ref="AH17">SUM(IF($B$7:$B$11=AE17,$E$7:$E$11),IF($F$7:$F$11=AE17,$I$7:$I$11),IF($J$7:$J$11=AE17,$M$7:$M$11),IF($N$7:$N$11=AE17,$Q$7:$Q$11),IF($R$7:$R$11=AE17,$U$7:$U$11),IF($V$7:$V$11=AE17,$Y$7:$Y$11),IF($Z$7:$Z$11=AE17,$AC$7:$AC$11),
IF($B$15:$B$19=AE17,$E$15:$E$19),IF($F$15:$F$19=AE17,$I$15:$I$19),IF($J$15:$J$19=AE17,$M$15:$M$19),IF($N$15:$N$19=AE17,$Q$15:$Q$19),IF($R$15:$R$19=AE17,$U$15:$U$19),IF($V$15:$V$19=AE17,$Y$15:$Y$19),IF($Z$15:$Z$19=AE17,$AC$15:$AC$19),
IF($B$23:$B$27=AE17,$E$23:$E$27),IF($F$23:$F$27=AE17,$I$23:$I$27),IF($J$23:$J$27=AE17,$M$23:$M$27),IF($N$23:$N$27=AE17,$Q$23:$Q$27),IF($R$23:$R$27=AE17,$U$23:$U$27),IF($V$23:$V$27=AE17,$Y$23:$Y$27),IF($Z$23:$Z$27=AE17,$AC$23:$AC$27),
IF($B$31:$B$35=AE17,$E$31:$E$35),IF($F$31:$F$35=AE17,$I$31:$I$35),IF($J$31:$J$35=AE17,$M$31:$M$35),IF($N$31:$N$35=AE17,$Q$31:$Q$35),IF($R$31:$R$35=AE17,$U$31:$U$35),IF($V$31:$V$35=AE17,$Y$31:$Y$35),IF($Z$31:$Z$35=AE17,$AC$31:$AC$35),
IF($B$39:$B$43=AE17,$E$39:$E$43),IF($F$39:$F$43=AE17,$I$39:$I$43),IF($J$39:$J$43=AE17,$M$39:$M$43),IF($N$39:$N$43=AE17,$Q$39:$Q$43),IF($R$39:$R$43=AE17,$U$39:$U$43),IF($V$39:$V$43=AE17,$Y$39:$Y$43),IF($Z$39:$Z$43=AE17,$AC$39:$AC$43),
IF($B$47:$B$51=AE17,$E$47:$E$51),IF($F$47:$F$51=AE17,$I$47:$I$51),IF($J$47:$J$51=AE17,$M$47:$M$51),IF($N$47:$N$51=AE17,$Q$47:$Q$51),IF($R$47:$R$51=AE17,$U$47:$U$51),IF($V$47:$V$51=AE17,$Y$47:$Y$51),IF($Z$47:$Z$51=AE17,$AC$47:$AC$51))</f>
        <v>0</v>
      </c>
      <c r="AJ17" s="5"/>
      <c r="AK17" s="5"/>
      <c r="AL17" s="9"/>
      <c r="AM17"/>
    </row>
    <row r="18" spans="2:39" s="89" customFormat="1" x14ac:dyDescent="0.2">
      <c r="B18" s="102"/>
      <c r="C18" s="96"/>
      <c r="D18" s="107"/>
      <c r="E18" s="56"/>
      <c r="F18" s="102"/>
      <c r="G18" s="96"/>
      <c r="H18" s="107"/>
      <c r="I18" s="56"/>
      <c r="J18" s="102"/>
      <c r="K18" s="96"/>
      <c r="L18" s="107"/>
      <c r="M18" s="56"/>
      <c r="N18" s="102"/>
      <c r="O18" s="96"/>
      <c r="P18" s="107"/>
      <c r="Q18" s="56"/>
      <c r="R18" s="102"/>
      <c r="S18" s="96"/>
      <c r="T18" s="107"/>
      <c r="U18" s="56"/>
      <c r="V18" s="102"/>
      <c r="W18" s="96"/>
      <c r="X18" s="107"/>
      <c r="Y18" s="56"/>
      <c r="Z18" s="102"/>
      <c r="AA18" s="96"/>
      <c r="AB18" s="107"/>
      <c r="AC18" s="56"/>
      <c r="AE18" s="5">
        <v>12</v>
      </c>
      <c r="AF18" s="94"/>
      <c r="AG18" s="9" t="str">
        <f>January!AG18</f>
        <v>Natural Gas Bill</v>
      </c>
      <c r="AH18">
        <f t="array" ref="AH18">SUM(IF($B$7:$B$11=AE18,$E$7:$E$11),IF($F$7:$F$11=AE18,$I$7:$I$11),IF($J$7:$J$11=AE18,$M$7:$M$11),IF($N$7:$N$11=AE18,$Q$7:$Q$11),IF($R$7:$R$11=AE18,$U$7:$U$11),IF($V$7:$V$11=AE18,$Y$7:$Y$11),IF($Z$7:$Z$11=AE18,$AC$7:$AC$11),
IF($B$15:$B$19=AE18,$E$15:$E$19),IF($F$15:$F$19=AE18,$I$15:$I$19),IF($J$15:$J$19=AE18,$M$15:$M$19),IF($N$15:$N$19=AE18,$Q$15:$Q$19),IF($R$15:$R$19=AE18,$U$15:$U$19),IF($V$15:$V$19=AE18,$Y$15:$Y$19),IF($Z$15:$Z$19=AE18,$AC$15:$AC$19),
IF($B$23:$B$27=AE18,$E$23:$E$27),IF($F$23:$F$27=AE18,$I$23:$I$27),IF($J$23:$J$27=AE18,$M$23:$M$27),IF($N$23:$N$27=AE18,$Q$23:$Q$27),IF($R$23:$R$27=AE18,$U$23:$U$27),IF($V$23:$V$27=AE18,$Y$23:$Y$27),IF($Z$23:$Z$27=AE18,$AC$23:$AC$27),
IF($B$31:$B$35=AE18,$E$31:$E$35),IF($F$31:$F$35=AE18,$I$31:$I$35),IF($J$31:$J$35=AE18,$M$31:$M$35),IF($N$31:$N$35=AE18,$Q$31:$Q$35),IF($R$31:$R$35=AE18,$U$31:$U$35),IF($V$31:$V$35=AE18,$Y$31:$Y$35),IF($Z$31:$Z$35=AE18,$AC$31:$AC$35),
IF($B$39:$B$43=AE18,$E$39:$E$43),IF($F$39:$F$43=AE18,$I$39:$I$43),IF($J$39:$J$43=AE18,$M$39:$M$43),IF($N$39:$N$43=AE18,$Q$39:$Q$43),IF($R$39:$R$43=AE18,$U$39:$U$43),IF($V$39:$V$43=AE18,$Y$39:$Y$43),IF($Z$39:$Z$43=AE18,$AC$39:$AC$43),
IF($B$47:$B$51=AE18,$E$47:$E$51),IF($F$47:$F$51=AE18,$I$47:$I$51),IF($J$47:$J$51=AE18,$M$47:$M$51),IF($N$47:$N$51=AE18,$Q$47:$Q$51),IF($R$47:$R$51=AE18,$U$47:$U$51),IF($V$47:$V$51=AE18,$Y$47:$Y$51),IF($Z$47:$Z$51=AE18,$AC$47:$AC$51))</f>
        <v>0</v>
      </c>
      <c r="AJ18" s="5"/>
      <c r="AK18" s="5"/>
      <c r="AL18" s="9"/>
      <c r="AM18"/>
    </row>
    <row r="19" spans="2:39" s="89" customFormat="1" x14ac:dyDescent="0.2">
      <c r="B19" s="102"/>
      <c r="C19" s="96"/>
      <c r="D19" s="107"/>
      <c r="E19" s="56"/>
      <c r="F19" s="102"/>
      <c r="G19" s="96"/>
      <c r="H19" s="107"/>
      <c r="I19" s="56"/>
      <c r="J19" s="102"/>
      <c r="K19" s="96"/>
      <c r="L19" s="107"/>
      <c r="M19" s="56"/>
      <c r="N19" s="102"/>
      <c r="O19" s="96"/>
      <c r="P19" s="107"/>
      <c r="Q19" s="56"/>
      <c r="R19" s="102"/>
      <c r="S19" s="96"/>
      <c r="T19" s="107"/>
      <c r="U19" s="56"/>
      <c r="V19" s="102"/>
      <c r="W19" s="96"/>
      <c r="X19" s="107"/>
      <c r="Y19" s="56"/>
      <c r="Z19" s="102"/>
      <c r="AA19" s="96"/>
      <c r="AB19" s="107"/>
      <c r="AC19" s="56"/>
      <c r="AE19" s="5">
        <v>13</v>
      </c>
      <c r="AF19" s="94"/>
      <c r="AG19" s="9" t="str">
        <f>January!AG19</f>
        <v>Water Bill</v>
      </c>
      <c r="AH19">
        <f t="array" ref="AH19">SUM(IF($B$7:$B$11=AE19,$E$7:$E$11),IF($F$7:$F$11=AE19,$I$7:$I$11),IF($J$7:$J$11=AE19,$M$7:$M$11),IF($N$7:$N$11=AE19,$Q$7:$Q$11),IF($R$7:$R$11=AE19,$U$7:$U$11),IF($V$7:$V$11=AE19,$Y$7:$Y$11),IF($Z$7:$Z$11=AE19,$AC$7:$AC$11),
IF($B$15:$B$19=AE19,$E$15:$E$19),IF($F$15:$F$19=AE19,$I$15:$I$19),IF($J$15:$J$19=AE19,$M$15:$M$19),IF($N$15:$N$19=AE19,$Q$15:$Q$19),IF($R$15:$R$19=AE19,$U$15:$U$19),IF($V$15:$V$19=AE19,$Y$15:$Y$19),IF($Z$15:$Z$19=AE19,$AC$15:$AC$19),
IF($B$23:$B$27=AE19,$E$23:$E$27),IF($F$23:$F$27=AE19,$I$23:$I$27),IF($J$23:$J$27=AE19,$M$23:$M$27),IF($N$23:$N$27=AE19,$Q$23:$Q$27),IF($R$23:$R$27=AE19,$U$23:$U$27),IF($V$23:$V$27=AE19,$Y$23:$Y$27),IF($Z$23:$Z$27=AE19,$AC$23:$AC$27),
IF($B$31:$B$35=AE19,$E$31:$E$35),IF($F$31:$F$35=AE19,$I$31:$I$35),IF($J$31:$J$35=AE19,$M$31:$M$35),IF($N$31:$N$35=AE19,$Q$31:$Q$35),IF($R$31:$R$35=AE19,$U$31:$U$35),IF($V$31:$V$35=AE19,$Y$31:$Y$35),IF($Z$31:$Z$35=AE19,$AC$31:$AC$35),
IF($B$39:$B$43=AE19,$E$39:$E$43),IF($F$39:$F$43=AE19,$I$39:$I$43),IF($J$39:$J$43=AE19,$M$39:$M$43),IF($N$39:$N$43=AE19,$Q$39:$Q$43),IF($R$39:$R$43=AE19,$U$39:$U$43),IF($V$39:$V$43=AE19,$Y$39:$Y$43),IF($Z$39:$Z$43=AE19,$AC$39:$AC$43),
IF($B$47:$B$51=AE19,$E$47:$E$51),IF($F$47:$F$51=AE19,$I$47:$I$51),IF($J$47:$J$51=AE19,$M$47:$M$51),IF($N$47:$N$51=AE19,$Q$47:$Q$51),IF($R$47:$R$51=AE19,$U$47:$U$51),IF($V$47:$V$51=AE19,$Y$47:$Y$51),IF($Z$47:$Z$51=AE19,$AC$47:$AC$51))</f>
        <v>0</v>
      </c>
      <c r="AJ19" s="5"/>
      <c r="AK19" s="5"/>
      <c r="AL19" s="9"/>
      <c r="AM19"/>
    </row>
    <row r="20" spans="2:39" s="89" customFormat="1" x14ac:dyDescent="0.2">
      <c r="B20" s="173">
        <f>Z12+1</f>
        <v>7</v>
      </c>
      <c r="C20" s="174"/>
      <c r="D20" s="107" t="s">
        <v>51</v>
      </c>
      <c r="E20" s="56">
        <f t="array" ref="E20">AC12+SUM(IF(C15:C19=1,E15:E19))</f>
        <v>1200</v>
      </c>
      <c r="F20" s="173">
        <f>B20+1</f>
        <v>8</v>
      </c>
      <c r="G20" s="174"/>
      <c r="H20" s="107" t="s">
        <v>51</v>
      </c>
      <c r="I20" s="56">
        <f t="array" ref="I20">E20+SUM(IF(G15:G19=1,I15:I19))</f>
        <v>1200</v>
      </c>
      <c r="J20" s="173">
        <f>F20+1</f>
        <v>9</v>
      </c>
      <c r="K20" s="174"/>
      <c r="L20" s="107" t="s">
        <v>51</v>
      </c>
      <c r="M20" s="56">
        <f t="array" ref="M20">I20+SUM(IF(K15:K19=1,M15:M19))</f>
        <v>1200</v>
      </c>
      <c r="N20" s="173">
        <f>J20+1</f>
        <v>10</v>
      </c>
      <c r="O20" s="174"/>
      <c r="P20" s="107" t="s">
        <v>51</v>
      </c>
      <c r="Q20" s="56">
        <f t="array" ref="Q20">M20+SUM(IF(O15:O19=1,Q15:Q19))</f>
        <v>1200</v>
      </c>
      <c r="R20" s="173">
        <f>N20+1</f>
        <v>11</v>
      </c>
      <c r="S20" s="174"/>
      <c r="T20" s="107" t="s">
        <v>51</v>
      </c>
      <c r="U20" s="56">
        <f t="array" ref="U20">Q20+SUM(IF(S15:S19=1,U15:U19))</f>
        <v>1200</v>
      </c>
      <c r="V20" s="173">
        <f>R20+1</f>
        <v>12</v>
      </c>
      <c r="W20" s="174"/>
      <c r="X20" s="107" t="s">
        <v>51</v>
      </c>
      <c r="Y20" s="56">
        <f t="array" ref="Y20">U20+SUM(IF(W15:W19=1,Y15:Y19))</f>
        <v>1200</v>
      </c>
      <c r="Z20" s="173">
        <f>V20+1</f>
        <v>13</v>
      </c>
      <c r="AA20" s="174"/>
      <c r="AB20" s="107" t="s">
        <v>51</v>
      </c>
      <c r="AC20" s="56">
        <f t="array" ref="AC20">Y20+SUM(IF(AA15:AA19=1,AC15:AC19))</f>
        <v>1200</v>
      </c>
      <c r="AE20" s="5">
        <v>14</v>
      </c>
      <c r="AF20" s="94"/>
      <c r="AG20" s="9" t="str">
        <f>January!AG20</f>
        <v>Electric Bill</v>
      </c>
      <c r="AH20">
        <f t="array" ref="AH20">SUM(IF($B$7:$B$11=AE20,$E$7:$E$11),IF($F$7:$F$11=AE20,$I$7:$I$11),IF($J$7:$J$11=AE20,$M$7:$M$11),IF($N$7:$N$11=AE20,$Q$7:$Q$11),IF($R$7:$R$11=AE20,$U$7:$U$11),IF($V$7:$V$11=AE20,$Y$7:$Y$11),IF($Z$7:$Z$11=AE20,$AC$7:$AC$11),
IF($B$15:$B$19=AE20,$E$15:$E$19),IF($F$15:$F$19=AE20,$I$15:$I$19),IF($J$15:$J$19=AE20,$M$15:$M$19),IF($N$15:$N$19=AE20,$Q$15:$Q$19),IF($R$15:$R$19=AE20,$U$15:$U$19),IF($V$15:$V$19=AE20,$Y$15:$Y$19),IF($Z$15:$Z$19=AE20,$AC$15:$AC$19),
IF($B$23:$B$27=AE20,$E$23:$E$27),IF($F$23:$F$27=AE20,$I$23:$I$27),IF($J$23:$J$27=AE20,$M$23:$M$27),IF($N$23:$N$27=AE20,$Q$23:$Q$27),IF($R$23:$R$27=AE20,$U$23:$U$27),IF($V$23:$V$27=AE20,$Y$23:$Y$27),IF($Z$23:$Z$27=AE20,$AC$23:$AC$27),
IF($B$31:$B$35=AE20,$E$31:$E$35),IF($F$31:$F$35=AE20,$I$31:$I$35),IF($J$31:$J$35=AE20,$M$31:$M$35),IF($N$31:$N$35=AE20,$Q$31:$Q$35),IF($R$31:$R$35=AE20,$U$31:$U$35),IF($V$31:$V$35=AE20,$Y$31:$Y$35),IF($Z$31:$Z$35=AE20,$AC$31:$AC$35),
IF($B$39:$B$43=AE20,$E$39:$E$43),IF($F$39:$F$43=AE20,$I$39:$I$43),IF($J$39:$J$43=AE20,$M$39:$M$43),IF($N$39:$N$43=AE20,$Q$39:$Q$43),IF($R$39:$R$43=AE20,$U$39:$U$43),IF($V$39:$V$43=AE20,$Y$39:$Y$43),IF($Z$39:$Z$43=AE20,$AC$39:$AC$43),
IF($B$47:$B$51=AE20,$E$47:$E$51),IF($F$47:$F$51=AE20,$I$47:$I$51),IF($J$47:$J$51=AE20,$M$47:$M$51),IF($N$47:$N$51=AE20,$Q$47:$Q$51),IF($R$47:$R$51=AE20,$U$47:$U$51),IF($V$47:$V$51=AE20,$Y$47:$Y$51),IF($Z$47:$Z$51=AE20,$AC$47:$AC$51))</f>
        <v>0</v>
      </c>
      <c r="AJ20" s="5"/>
      <c r="AK20" s="5"/>
      <c r="AL20" s="9"/>
      <c r="AM20"/>
    </row>
    <row r="21" spans="2:39" s="89" customFormat="1" x14ac:dyDescent="0.2">
      <c r="B21" s="173"/>
      <c r="C21" s="174"/>
      <c r="D21" s="107" t="s">
        <v>60</v>
      </c>
      <c r="E21" s="152">
        <f t="array" ref="E21">AC13+SUM(IF(C15:C19=2,E15:E19))-SUM(IF(B15:B19={33},E15:E19))</f>
        <v>5000</v>
      </c>
      <c r="F21" s="173"/>
      <c r="G21" s="174"/>
      <c r="H21" s="107" t="s">
        <v>60</v>
      </c>
      <c r="I21" s="152">
        <f t="array" ref="I21">E21+SUM(IF(G15:G19=2,I15:I19))-SUM(IF(F15:F19={33},I15:I19))</f>
        <v>5000</v>
      </c>
      <c r="J21" s="173"/>
      <c r="K21" s="174"/>
      <c r="L21" s="107" t="s">
        <v>60</v>
      </c>
      <c r="M21" s="152">
        <f t="array" ref="M21">I21+SUM(IF(K15:K19=2,M15:M19))-SUM(IF(J15:J19={33},M15:M19))</f>
        <v>5000</v>
      </c>
      <c r="N21" s="173"/>
      <c r="O21" s="174"/>
      <c r="P21" s="107" t="s">
        <v>60</v>
      </c>
      <c r="Q21" s="152">
        <f t="array" ref="Q21">M21+SUM(IF(O15:O19=2,Q15:Q19))-SUM(IF(N15:N19={33},Q15:Q19))</f>
        <v>5000</v>
      </c>
      <c r="R21" s="173"/>
      <c r="S21" s="174"/>
      <c r="T21" s="107" t="s">
        <v>60</v>
      </c>
      <c r="U21" s="152">
        <f t="array" ref="U21">Q21+SUM(IF(S15:S19=2,U15:U19))-SUM(IF(R15:R19={33},U15:U19))</f>
        <v>5000</v>
      </c>
      <c r="V21" s="173"/>
      <c r="W21" s="174"/>
      <c r="X21" s="107" t="s">
        <v>60</v>
      </c>
      <c r="Y21" s="152">
        <f t="array" ref="Y21">U21+SUM(IF(W15:W19=2,Y15:Y19))-SUM(IF(V15:V19={33},Y15:Y19))</f>
        <v>5000</v>
      </c>
      <c r="Z21" s="173"/>
      <c r="AA21" s="174"/>
      <c r="AB21" s="107" t="s">
        <v>60</v>
      </c>
      <c r="AC21" s="152">
        <f t="array" ref="AC21">Y21+SUM(IF(AA15:AA19=2,AC15:AC19))-SUM(IF(Z15:Z19={33},AC15:AC19))</f>
        <v>5000</v>
      </c>
      <c r="AE21" s="5">
        <v>15</v>
      </c>
      <c r="AF21" s="94"/>
      <c r="AG21" s="9" t="str">
        <f>January!AG21</f>
        <v>Garbage Service</v>
      </c>
      <c r="AH21">
        <f t="array" ref="AH21">SUM(IF($B$7:$B$11=AE21,$E$7:$E$11),IF($F$7:$F$11=AE21,$I$7:$I$11),IF($J$7:$J$11=AE21,$M$7:$M$11),IF($N$7:$N$11=AE21,$Q$7:$Q$11),IF($R$7:$R$11=AE21,$U$7:$U$11),IF($V$7:$V$11=AE21,$Y$7:$Y$11),IF($Z$7:$Z$11=AE21,$AC$7:$AC$11),
IF($B$15:$B$19=AE21,$E$15:$E$19),IF($F$15:$F$19=AE21,$I$15:$I$19),IF($J$15:$J$19=AE21,$M$15:$M$19),IF($N$15:$N$19=AE21,$Q$15:$Q$19),IF($R$15:$R$19=AE21,$U$15:$U$19),IF($V$15:$V$19=AE21,$Y$15:$Y$19),IF($Z$15:$Z$19=AE21,$AC$15:$AC$19),
IF($B$23:$B$27=AE21,$E$23:$E$27),IF($F$23:$F$27=AE21,$I$23:$I$27),IF($J$23:$J$27=AE21,$M$23:$M$27),IF($N$23:$N$27=AE21,$Q$23:$Q$27),IF($R$23:$R$27=AE21,$U$23:$U$27),IF($V$23:$V$27=AE21,$Y$23:$Y$27),IF($Z$23:$Z$27=AE21,$AC$23:$AC$27),
IF($B$31:$B$35=AE21,$E$31:$E$35),IF($F$31:$F$35=AE21,$I$31:$I$35),IF($J$31:$J$35=AE21,$M$31:$M$35),IF($N$31:$N$35=AE21,$Q$31:$Q$35),IF($R$31:$R$35=AE21,$U$31:$U$35),IF($V$31:$V$35=AE21,$Y$31:$Y$35),IF($Z$31:$Z$35=AE21,$AC$31:$AC$35),
IF($B$39:$B$43=AE21,$E$39:$E$43),IF($F$39:$F$43=AE21,$I$39:$I$43),IF($J$39:$J$43=AE21,$M$39:$M$43),IF($N$39:$N$43=AE21,$Q$39:$Q$43),IF($R$39:$R$43=AE21,$U$39:$U$43),IF($V$39:$V$43=AE21,$Y$39:$Y$43),IF($Z$39:$Z$43=AE21,$AC$39:$AC$43),
IF($B$47:$B$51=AE21,$E$47:$E$51),IF($F$47:$F$51=AE21,$I$47:$I$51),IF($J$47:$J$51=AE21,$M$47:$M$51),IF($N$47:$N$51=AE21,$Q$47:$Q$51),IF($R$47:$R$51=AE21,$U$47:$U$51),IF($V$47:$V$51=AE21,$Y$47:$Y$51),IF($Z$47:$Z$51=AE21,$AC$47:$AC$51))</f>
        <v>0</v>
      </c>
      <c r="AJ21" s="5"/>
      <c r="AK21" s="5"/>
      <c r="AL21" s="9"/>
      <c r="AM21"/>
    </row>
    <row r="22" spans="2:39" ht="13.5" thickBot="1" x14ac:dyDescent="0.25">
      <c r="B22" s="175"/>
      <c r="C22" s="176"/>
      <c r="D22" s="153" t="s">
        <v>48</v>
      </c>
      <c r="E22" s="154">
        <f t="array" ref="E22">AC14+SUM(IF(C15:C19=3,E15:E19))-SUM(IF(B15:B19={34},E15:E19))</f>
        <v>-800</v>
      </c>
      <c r="F22" s="175"/>
      <c r="G22" s="176"/>
      <c r="H22" s="153" t="s">
        <v>48</v>
      </c>
      <c r="I22" s="154">
        <f t="array" ref="I22">E22+SUM(IF(G15:G19=3,I15:I19))-SUM(IF(F15:F19={34},I15:I19))</f>
        <v>-800</v>
      </c>
      <c r="J22" s="175"/>
      <c r="K22" s="176"/>
      <c r="L22" s="153" t="s">
        <v>48</v>
      </c>
      <c r="M22" s="154">
        <f t="array" ref="M22">I22+SUM(IF(K15:K19=3,M15:M19))-SUM(IF(J15:J19={34},M15:M19))</f>
        <v>-800</v>
      </c>
      <c r="N22" s="175"/>
      <c r="O22" s="176"/>
      <c r="P22" s="153" t="s">
        <v>48</v>
      </c>
      <c r="Q22" s="154">
        <f t="array" ref="Q22">M22+SUM(IF(O15:O19=3,Q15:Q19))-SUM(IF(N15:N19={34},Q15:Q19))</f>
        <v>-800</v>
      </c>
      <c r="R22" s="175"/>
      <c r="S22" s="176"/>
      <c r="T22" s="153" t="s">
        <v>48</v>
      </c>
      <c r="U22" s="154">
        <f t="array" ref="U22">Q22+SUM(IF(S15:S19=3,U15:U19))-SUM(IF(R15:R19={34},U15:U19))</f>
        <v>-800</v>
      </c>
      <c r="V22" s="175"/>
      <c r="W22" s="176"/>
      <c r="X22" s="153" t="s">
        <v>48</v>
      </c>
      <c r="Y22" s="154">
        <f t="array" ref="Y22">U22+SUM(IF(W15:W19=3,Y15:Y19))-SUM(IF(V15:V19={34},Y15:Y19))</f>
        <v>-800</v>
      </c>
      <c r="Z22" s="175"/>
      <c r="AA22" s="176"/>
      <c r="AB22" s="153" t="s">
        <v>48</v>
      </c>
      <c r="AC22" s="154">
        <f t="array" ref="AC22">Y22+SUM(IF(AA15:AA19=3,AC15:AC19))-SUM(IF(Z15:Z19={34},AC15:AC19))</f>
        <v>-800</v>
      </c>
      <c r="AE22" s="5">
        <v>16</v>
      </c>
      <c r="AF22" s="94"/>
      <c r="AG22" s="9" t="str">
        <f>January!AG22</f>
        <v>Parking Expenses</v>
      </c>
      <c r="AH22">
        <f t="array" ref="AH22">SUM(IF($B$7:$B$11=AE22,$E$7:$E$11),IF($F$7:$F$11=AE22,$I$7:$I$11),IF($J$7:$J$11=AE22,$M$7:$M$11),IF($N$7:$N$11=AE22,$Q$7:$Q$11),IF($R$7:$R$11=AE22,$U$7:$U$11),IF($V$7:$V$11=AE22,$Y$7:$Y$11),IF($Z$7:$Z$11=AE22,$AC$7:$AC$11),
IF($B$15:$B$19=AE22,$E$15:$E$19),IF($F$15:$F$19=AE22,$I$15:$I$19),IF($J$15:$J$19=AE22,$M$15:$M$19),IF($N$15:$N$19=AE22,$Q$15:$Q$19),IF($R$15:$R$19=AE22,$U$15:$U$19),IF($V$15:$V$19=AE22,$Y$15:$Y$19),IF($Z$15:$Z$19=AE22,$AC$15:$AC$19),
IF($B$23:$B$27=AE22,$E$23:$E$27),IF($F$23:$F$27=AE22,$I$23:$I$27),IF($J$23:$J$27=AE22,$M$23:$M$27),IF($N$23:$N$27=AE22,$Q$23:$Q$27),IF($R$23:$R$27=AE22,$U$23:$U$27),IF($V$23:$V$27=AE22,$Y$23:$Y$27),IF($Z$23:$Z$27=AE22,$AC$23:$AC$27),
IF($B$31:$B$35=AE22,$E$31:$E$35),IF($F$31:$F$35=AE22,$I$31:$I$35),IF($J$31:$J$35=AE22,$M$31:$M$35),IF($N$31:$N$35=AE22,$Q$31:$Q$35),IF($R$31:$R$35=AE22,$U$31:$U$35),IF($V$31:$V$35=AE22,$Y$31:$Y$35),IF($Z$31:$Z$35=AE22,$AC$31:$AC$35),
IF($B$39:$B$43=AE22,$E$39:$E$43),IF($F$39:$F$43=AE22,$I$39:$I$43),IF($J$39:$J$43=AE22,$M$39:$M$43),IF($N$39:$N$43=AE22,$Q$39:$Q$43),IF($R$39:$R$43=AE22,$U$39:$U$43),IF($V$39:$V$43=AE22,$Y$39:$Y$43),IF($Z$39:$Z$43=AE22,$AC$39:$AC$43),
IF($B$47:$B$51=AE22,$E$47:$E$51),IF($F$47:$F$51=AE22,$I$47:$I$51),IF($J$47:$J$51=AE22,$M$47:$M$51),IF($N$47:$N$51=AE22,$Q$47:$Q$51),IF($R$47:$R$51=AE22,$U$47:$U$51),IF($V$47:$V$51=AE22,$Y$47:$Y$51),IF($Z$47:$Z$51=AE22,$AC$47:$AC$51))</f>
        <v>0</v>
      </c>
      <c r="AJ22" s="5"/>
      <c r="AK22" s="5"/>
      <c r="AL22" s="9"/>
    </row>
    <row r="23" spans="2:39" s="89" customFormat="1" x14ac:dyDescent="0.2">
      <c r="B23" s="101"/>
      <c r="C23" s="111"/>
      <c r="D23" s="106"/>
      <c r="E23" s="100"/>
      <c r="F23" s="101"/>
      <c r="G23" s="111"/>
      <c r="H23" s="151"/>
      <c r="I23" s="100"/>
      <c r="J23" s="102"/>
      <c r="K23" s="96"/>
      <c r="L23" s="113"/>
      <c r="M23" s="56"/>
      <c r="N23" s="102"/>
      <c r="O23" s="96"/>
      <c r="P23" s="107"/>
      <c r="Q23" s="56"/>
      <c r="R23" s="101"/>
      <c r="S23" s="111"/>
      <c r="T23" s="113"/>
      <c r="U23" s="56"/>
      <c r="V23" s="101"/>
      <c r="W23" s="111"/>
      <c r="X23" s="151"/>
      <c r="Y23" s="100"/>
      <c r="Z23" s="101"/>
      <c r="AA23" s="111"/>
      <c r="AB23" s="106"/>
      <c r="AC23" s="100"/>
      <c r="AE23" s="5">
        <v>17</v>
      </c>
      <c r="AF23" s="94"/>
      <c r="AG23" s="9" t="str">
        <f>January!AG23</f>
        <v>Transit Monthly</v>
      </c>
      <c r="AH23">
        <f t="array" ref="AH23">SUM(IF($B$7:$B$11=AE23,$E$7:$E$11),IF($F$7:$F$11=AE23,$I$7:$I$11),IF($J$7:$J$11=AE23,$M$7:$M$11),IF($N$7:$N$11=AE23,$Q$7:$Q$11),IF($R$7:$R$11=AE23,$U$7:$U$11),IF($V$7:$V$11=AE23,$Y$7:$Y$11),IF($Z$7:$Z$11=AE23,$AC$7:$AC$11),
IF($B$15:$B$19=AE23,$E$15:$E$19),IF($F$15:$F$19=AE23,$I$15:$I$19),IF($J$15:$J$19=AE23,$M$15:$M$19),IF($N$15:$N$19=AE23,$Q$15:$Q$19),IF($R$15:$R$19=AE23,$U$15:$U$19),IF($V$15:$V$19=AE23,$Y$15:$Y$19),IF($Z$15:$Z$19=AE23,$AC$15:$AC$19),
IF($B$23:$B$27=AE23,$E$23:$E$27),IF($F$23:$F$27=AE23,$I$23:$I$27),IF($J$23:$J$27=AE23,$M$23:$M$27),IF($N$23:$N$27=AE23,$Q$23:$Q$27),IF($R$23:$R$27=AE23,$U$23:$U$27),IF($V$23:$V$27=AE23,$Y$23:$Y$27),IF($Z$23:$Z$27=AE23,$AC$23:$AC$27),
IF($B$31:$B$35=AE23,$E$31:$E$35),IF($F$31:$F$35=AE23,$I$31:$I$35),IF($J$31:$J$35=AE23,$M$31:$M$35),IF($N$31:$N$35=AE23,$Q$31:$Q$35),IF($R$31:$R$35=AE23,$U$31:$U$35),IF($V$31:$V$35=AE23,$Y$31:$Y$35),IF($Z$31:$Z$35=AE23,$AC$31:$AC$35),
IF($B$39:$B$43=AE23,$E$39:$E$43),IF($F$39:$F$43=AE23,$I$39:$I$43),IF($J$39:$J$43=AE23,$M$39:$M$43),IF($N$39:$N$43=AE23,$Q$39:$Q$43),IF($R$39:$R$43=AE23,$U$39:$U$43),IF($V$39:$V$43=AE23,$Y$39:$Y$43),IF($Z$39:$Z$43=AE23,$AC$39:$AC$43),
IF($B$47:$B$51=AE23,$E$47:$E$51),IF($F$47:$F$51=AE23,$I$47:$I$51),IF($J$47:$J$51=AE23,$M$47:$M$51),IF($N$47:$N$51=AE23,$Q$47:$Q$51),IF($R$47:$R$51=AE23,$U$47:$U$51),IF($V$47:$V$51=AE23,$Y$47:$Y$51),IF($Z$47:$Z$51=AE23,$AC$47:$AC$51))</f>
        <v>0</v>
      </c>
      <c r="AJ23" s="5"/>
      <c r="AK23" s="5"/>
      <c r="AL23" s="9"/>
      <c r="AM23"/>
    </row>
    <row r="24" spans="2:39" s="89" customFormat="1" x14ac:dyDescent="0.2">
      <c r="B24" s="102"/>
      <c r="C24" s="96"/>
      <c r="D24" s="107"/>
      <c r="E24" s="56"/>
      <c r="F24" s="102"/>
      <c r="G24" s="96"/>
      <c r="H24" s="113"/>
      <c r="I24" s="56"/>
      <c r="J24" s="102"/>
      <c r="K24" s="96"/>
      <c r="L24" s="113"/>
      <c r="M24" s="56"/>
      <c r="N24" s="102"/>
      <c r="O24" s="96"/>
      <c r="P24" s="107"/>
      <c r="Q24" s="56"/>
      <c r="R24" s="102"/>
      <c r="S24" s="96"/>
      <c r="T24" s="113"/>
      <c r="U24" s="56"/>
      <c r="V24" s="102"/>
      <c r="W24" s="96"/>
      <c r="X24" s="113"/>
      <c r="Y24" s="56"/>
      <c r="Z24" s="102"/>
      <c r="AA24" s="96"/>
      <c r="AB24" s="107"/>
      <c r="AC24" s="56"/>
      <c r="AE24" s="5">
        <v>18</v>
      </c>
      <c r="AF24" s="94"/>
      <c r="AG24" s="9" t="str">
        <f>January!AG24</f>
        <v>Land Line Phone Bill</v>
      </c>
      <c r="AH24">
        <f t="array" ref="AH24">SUM(IF($B$7:$B$11=AE24,$E$7:$E$11),IF($F$7:$F$11=AE24,$I$7:$I$11),IF($J$7:$J$11=AE24,$M$7:$M$11),IF($N$7:$N$11=AE24,$Q$7:$Q$11),IF($R$7:$R$11=AE24,$U$7:$U$11),IF($V$7:$V$11=AE24,$Y$7:$Y$11),IF($Z$7:$Z$11=AE24,$AC$7:$AC$11),
IF($B$15:$B$19=AE24,$E$15:$E$19),IF($F$15:$F$19=AE24,$I$15:$I$19),IF($J$15:$J$19=AE24,$M$15:$M$19),IF($N$15:$N$19=AE24,$Q$15:$Q$19),IF($R$15:$R$19=AE24,$U$15:$U$19),IF($V$15:$V$19=AE24,$Y$15:$Y$19),IF($Z$15:$Z$19=AE24,$AC$15:$AC$19),
IF($B$23:$B$27=AE24,$E$23:$E$27),IF($F$23:$F$27=AE24,$I$23:$I$27),IF($J$23:$J$27=AE24,$M$23:$M$27),IF($N$23:$N$27=AE24,$Q$23:$Q$27),IF($R$23:$R$27=AE24,$U$23:$U$27),IF($V$23:$V$27=AE24,$Y$23:$Y$27),IF($Z$23:$Z$27=AE24,$AC$23:$AC$27),
IF($B$31:$B$35=AE24,$E$31:$E$35),IF($F$31:$F$35=AE24,$I$31:$I$35),IF($J$31:$J$35=AE24,$M$31:$M$35),IF($N$31:$N$35=AE24,$Q$31:$Q$35),IF($R$31:$R$35=AE24,$U$31:$U$35),IF($V$31:$V$35=AE24,$Y$31:$Y$35),IF($Z$31:$Z$35=AE24,$AC$31:$AC$35),
IF($B$39:$B$43=AE24,$E$39:$E$43),IF($F$39:$F$43=AE24,$I$39:$I$43),IF($J$39:$J$43=AE24,$M$39:$M$43),IF($N$39:$N$43=AE24,$Q$39:$Q$43),IF($R$39:$R$43=AE24,$U$39:$U$43),IF($V$39:$V$43=AE24,$Y$39:$Y$43),IF($Z$39:$Z$43=AE24,$AC$39:$AC$43),
IF($B$47:$B$51=AE24,$E$47:$E$51),IF($F$47:$F$51=AE24,$I$47:$I$51),IF($J$47:$J$51=AE24,$M$47:$M$51),IF($N$47:$N$51=AE24,$Q$47:$Q$51),IF($R$47:$R$51=AE24,$U$47:$U$51),IF($V$47:$V$51=AE24,$Y$47:$Y$51),IF($Z$47:$Z$51=AE24,$AC$47:$AC$51))</f>
        <v>0</v>
      </c>
      <c r="AJ24" s="5"/>
      <c r="AK24" s="5"/>
      <c r="AL24" s="9"/>
      <c r="AM24"/>
    </row>
    <row r="25" spans="2:39" s="89" customFormat="1" x14ac:dyDescent="0.2">
      <c r="B25" s="102"/>
      <c r="C25" s="96"/>
      <c r="D25" s="107"/>
      <c r="E25" s="56"/>
      <c r="F25" s="102"/>
      <c r="G25" s="96"/>
      <c r="H25" s="107"/>
      <c r="I25" s="56"/>
      <c r="J25" s="102"/>
      <c r="K25" s="96"/>
      <c r="L25" s="107"/>
      <c r="M25" s="56"/>
      <c r="N25" s="102"/>
      <c r="O25" s="96"/>
      <c r="P25" s="107"/>
      <c r="Q25" s="56"/>
      <c r="R25" s="102"/>
      <c r="S25" s="96"/>
      <c r="T25" s="107"/>
      <c r="U25" s="56"/>
      <c r="V25" s="102"/>
      <c r="W25" s="96"/>
      <c r="X25" s="107"/>
      <c r="Y25" s="56"/>
      <c r="Z25" s="102"/>
      <c r="AA25" s="96"/>
      <c r="AB25" s="107"/>
      <c r="AC25" s="56"/>
      <c r="AE25" s="5">
        <v>19</v>
      </c>
      <c r="AF25" s="94"/>
      <c r="AG25" s="9" t="str">
        <f>January!AG25</f>
        <v>Cell Phone Service</v>
      </c>
      <c r="AH25">
        <f t="array" ref="AH25">SUM(IF($B$7:$B$11=AE25,$E$7:$E$11),IF($F$7:$F$11=AE25,$I$7:$I$11),IF($J$7:$J$11=AE25,$M$7:$M$11),IF($N$7:$N$11=AE25,$Q$7:$Q$11),IF($R$7:$R$11=AE25,$U$7:$U$11),IF($V$7:$V$11=AE25,$Y$7:$Y$11),IF($Z$7:$Z$11=AE25,$AC$7:$AC$11),
IF($B$15:$B$19=AE25,$E$15:$E$19),IF($F$15:$F$19=AE25,$I$15:$I$19),IF($J$15:$J$19=AE25,$M$15:$M$19),IF($N$15:$N$19=AE25,$Q$15:$Q$19),IF($R$15:$R$19=AE25,$U$15:$U$19),IF($V$15:$V$19=AE25,$Y$15:$Y$19),IF($Z$15:$Z$19=AE25,$AC$15:$AC$19),
IF($B$23:$B$27=AE25,$E$23:$E$27),IF($F$23:$F$27=AE25,$I$23:$I$27),IF($J$23:$J$27=AE25,$M$23:$M$27),IF($N$23:$N$27=AE25,$Q$23:$Q$27),IF($R$23:$R$27=AE25,$U$23:$U$27),IF($V$23:$V$27=AE25,$Y$23:$Y$27),IF($Z$23:$Z$27=AE25,$AC$23:$AC$27),
IF($B$31:$B$35=AE25,$E$31:$E$35),IF($F$31:$F$35=AE25,$I$31:$I$35),IF($J$31:$J$35=AE25,$M$31:$M$35),IF($N$31:$N$35=AE25,$Q$31:$Q$35),IF($R$31:$R$35=AE25,$U$31:$U$35),IF($V$31:$V$35=AE25,$Y$31:$Y$35),IF($Z$31:$Z$35=AE25,$AC$31:$AC$35),
IF($B$39:$B$43=AE25,$E$39:$E$43),IF($F$39:$F$43=AE25,$I$39:$I$43),IF($J$39:$J$43=AE25,$M$39:$M$43),IF($N$39:$N$43=AE25,$Q$39:$Q$43),IF($R$39:$R$43=AE25,$U$39:$U$43),IF($V$39:$V$43=AE25,$Y$39:$Y$43),IF($Z$39:$Z$43=AE25,$AC$39:$AC$43),
IF($B$47:$B$51=AE25,$E$47:$E$51),IF($F$47:$F$51=AE25,$I$47:$I$51),IF($J$47:$J$51=AE25,$M$47:$M$51),IF($N$47:$N$51=AE25,$Q$47:$Q$51),IF($R$47:$R$51=AE25,$U$47:$U$51),IF($V$47:$V$51=AE25,$Y$47:$Y$51),IF($Z$47:$Z$51=AE25,$AC$47:$AC$51))</f>
        <v>0</v>
      </c>
      <c r="AJ25" s="5"/>
      <c r="AK25" s="5"/>
      <c r="AL25" s="9"/>
      <c r="AM25"/>
    </row>
    <row r="26" spans="2:39" s="89" customFormat="1" x14ac:dyDescent="0.2">
      <c r="B26" s="102"/>
      <c r="C26" s="96"/>
      <c r="D26" s="107"/>
      <c r="E26" s="56"/>
      <c r="F26" s="102"/>
      <c r="G26" s="96"/>
      <c r="H26" s="107"/>
      <c r="I26" s="56"/>
      <c r="J26" s="102"/>
      <c r="K26" s="96"/>
      <c r="L26" s="107"/>
      <c r="M26" s="56"/>
      <c r="N26" s="102"/>
      <c r="O26" s="96"/>
      <c r="P26" s="107"/>
      <c r="Q26" s="56"/>
      <c r="R26" s="102"/>
      <c r="S26" s="96"/>
      <c r="T26" s="107"/>
      <c r="U26" s="56"/>
      <c r="V26" s="102"/>
      <c r="W26" s="96"/>
      <c r="X26" s="107"/>
      <c r="Y26" s="56"/>
      <c r="Z26" s="102"/>
      <c r="AA26" s="96"/>
      <c r="AB26" s="107"/>
      <c r="AC26" s="56"/>
      <c r="AE26" s="5">
        <v>20</v>
      </c>
      <c r="AF26" s="94"/>
      <c r="AG26" s="9" t="str">
        <f>January!AG26</f>
        <v>Cable Bill</v>
      </c>
      <c r="AH26">
        <f t="array" ref="AH26">SUM(IF($B$7:$B$11=AE26,$E$7:$E$11),IF($F$7:$F$11=AE26,$I$7:$I$11),IF($J$7:$J$11=AE26,$M$7:$M$11),IF($N$7:$N$11=AE26,$Q$7:$Q$11),IF($R$7:$R$11=AE26,$U$7:$U$11),IF($V$7:$V$11=AE26,$Y$7:$Y$11),IF($Z$7:$Z$11=AE26,$AC$7:$AC$11),
IF($B$15:$B$19=AE26,$E$15:$E$19),IF($F$15:$F$19=AE26,$I$15:$I$19),IF($J$15:$J$19=AE26,$M$15:$M$19),IF($N$15:$N$19=AE26,$Q$15:$Q$19),IF($R$15:$R$19=AE26,$U$15:$U$19),IF($V$15:$V$19=AE26,$Y$15:$Y$19),IF($Z$15:$Z$19=AE26,$AC$15:$AC$19),
IF($B$23:$B$27=AE26,$E$23:$E$27),IF($F$23:$F$27=AE26,$I$23:$I$27),IF($J$23:$J$27=AE26,$M$23:$M$27),IF($N$23:$N$27=AE26,$Q$23:$Q$27),IF($R$23:$R$27=AE26,$U$23:$U$27),IF($V$23:$V$27=AE26,$Y$23:$Y$27),IF($Z$23:$Z$27=AE26,$AC$23:$AC$27),
IF($B$31:$B$35=AE26,$E$31:$E$35),IF($F$31:$F$35=AE26,$I$31:$I$35),IF($J$31:$J$35=AE26,$M$31:$M$35),IF($N$31:$N$35=AE26,$Q$31:$Q$35),IF($R$31:$R$35=AE26,$U$31:$U$35),IF($V$31:$V$35=AE26,$Y$31:$Y$35),IF($Z$31:$Z$35=AE26,$AC$31:$AC$35),
IF($B$39:$B$43=AE26,$E$39:$E$43),IF($F$39:$F$43=AE26,$I$39:$I$43),IF($J$39:$J$43=AE26,$M$39:$M$43),IF($N$39:$N$43=AE26,$Q$39:$Q$43),IF($R$39:$R$43=AE26,$U$39:$U$43),IF($V$39:$V$43=AE26,$Y$39:$Y$43),IF($Z$39:$Z$43=AE26,$AC$39:$AC$43),
IF($B$47:$B$51=AE26,$E$47:$E$51),IF($F$47:$F$51=AE26,$I$47:$I$51),IF($J$47:$J$51=AE26,$M$47:$M$51),IF($N$47:$N$51=AE26,$Q$47:$Q$51),IF($R$47:$R$51=AE26,$U$47:$U$51),IF($V$47:$V$51=AE26,$Y$47:$Y$51),IF($Z$47:$Z$51=AE26,$AC$47:$AC$51))</f>
        <v>0</v>
      </c>
      <c r="AJ26" s="5"/>
      <c r="AK26" s="5"/>
      <c r="AL26" s="9"/>
      <c r="AM26"/>
    </row>
    <row r="27" spans="2:39" s="89" customFormat="1" x14ac:dyDescent="0.2">
      <c r="B27" s="102"/>
      <c r="C27" s="96"/>
      <c r="D27" s="107"/>
      <c r="E27" s="56"/>
      <c r="F27" s="102"/>
      <c r="G27" s="96"/>
      <c r="H27" s="107"/>
      <c r="I27" s="56"/>
      <c r="J27" s="102"/>
      <c r="K27" s="96"/>
      <c r="L27" s="107"/>
      <c r="M27" s="56"/>
      <c r="N27" s="102"/>
      <c r="O27" s="96"/>
      <c r="P27" s="107"/>
      <c r="Q27" s="56"/>
      <c r="R27" s="102"/>
      <c r="S27" s="96"/>
      <c r="T27" s="107"/>
      <c r="U27" s="56"/>
      <c r="V27" s="102"/>
      <c r="W27" s="96"/>
      <c r="X27" s="107"/>
      <c r="Y27" s="56"/>
      <c r="Z27" s="102"/>
      <c r="AA27" s="96"/>
      <c r="AB27" s="107"/>
      <c r="AC27" s="56"/>
      <c r="AE27" s="5">
        <v>21</v>
      </c>
      <c r="AF27" s="94"/>
      <c r="AG27" s="9" t="str">
        <f>January!AG27</f>
        <v>Auto Maint.</v>
      </c>
      <c r="AH27">
        <f t="array" ref="AH27">SUM(IF($B$7:$B$11=AE27,$E$7:$E$11),IF($F$7:$F$11=AE27,$I$7:$I$11),IF($J$7:$J$11=AE27,$M$7:$M$11),IF($N$7:$N$11=AE27,$Q$7:$Q$11),IF($R$7:$R$11=AE27,$U$7:$U$11),IF($V$7:$V$11=AE27,$Y$7:$Y$11),IF($Z$7:$Z$11=AE27,$AC$7:$AC$11),
IF($B$15:$B$19=AE27,$E$15:$E$19),IF($F$15:$F$19=AE27,$I$15:$I$19),IF($J$15:$J$19=AE27,$M$15:$M$19),IF($N$15:$N$19=AE27,$Q$15:$Q$19),IF($R$15:$R$19=AE27,$U$15:$U$19),IF($V$15:$V$19=AE27,$Y$15:$Y$19),IF($Z$15:$Z$19=AE27,$AC$15:$AC$19),
IF($B$23:$B$27=AE27,$E$23:$E$27),IF($F$23:$F$27=AE27,$I$23:$I$27),IF($J$23:$J$27=AE27,$M$23:$M$27),IF($N$23:$N$27=AE27,$Q$23:$Q$27),IF($R$23:$R$27=AE27,$U$23:$U$27),IF($V$23:$V$27=AE27,$Y$23:$Y$27),IF($Z$23:$Z$27=AE27,$AC$23:$AC$27),
IF($B$31:$B$35=AE27,$E$31:$E$35),IF($F$31:$F$35=AE27,$I$31:$I$35),IF($J$31:$J$35=AE27,$M$31:$M$35),IF($N$31:$N$35=AE27,$Q$31:$Q$35),IF($R$31:$R$35=AE27,$U$31:$U$35),IF($V$31:$V$35=AE27,$Y$31:$Y$35),IF($Z$31:$Z$35=AE27,$AC$31:$AC$35),
IF($B$39:$B$43=AE27,$E$39:$E$43),IF($F$39:$F$43=AE27,$I$39:$I$43),IF($J$39:$J$43=AE27,$M$39:$M$43),IF($N$39:$N$43=AE27,$Q$39:$Q$43),IF($R$39:$R$43=AE27,$U$39:$U$43),IF($V$39:$V$43=AE27,$Y$39:$Y$43),IF($Z$39:$Z$43=AE27,$AC$39:$AC$43),
IF($B$47:$B$51=AE27,$E$47:$E$51),IF($F$47:$F$51=AE27,$I$47:$I$51),IF($J$47:$J$51=AE27,$M$47:$M$51),IF($N$47:$N$51=AE27,$Q$47:$Q$51),IF($R$47:$R$51=AE27,$U$47:$U$51),IF($V$47:$V$51=AE27,$Y$47:$Y$51),IF($Z$47:$Z$51=AE27,$AC$47:$AC$51))</f>
        <v>0</v>
      </c>
      <c r="AJ27" s="5"/>
      <c r="AK27" s="5"/>
      <c r="AL27" s="9"/>
      <c r="AM27"/>
    </row>
    <row r="28" spans="2:39" s="89" customFormat="1" x14ac:dyDescent="0.2">
      <c r="B28" s="173">
        <f>Z20+1</f>
        <v>14</v>
      </c>
      <c r="C28" s="174"/>
      <c r="D28" s="107" t="s">
        <v>51</v>
      </c>
      <c r="E28" s="56">
        <f t="array" ref="E28">AC20+SUM(IF(C23:C27=1,E23:E27))</f>
        <v>1200</v>
      </c>
      <c r="F28" s="173">
        <f>B28+1</f>
        <v>15</v>
      </c>
      <c r="G28" s="174"/>
      <c r="H28" s="107" t="s">
        <v>51</v>
      </c>
      <c r="I28" s="56">
        <f t="array" ref="I28">E28+SUM(IF(G23:G27=1,I23:I27))</f>
        <v>1200</v>
      </c>
      <c r="J28" s="173">
        <f>F28+1</f>
        <v>16</v>
      </c>
      <c r="K28" s="174"/>
      <c r="L28" s="107" t="s">
        <v>51</v>
      </c>
      <c r="M28" s="56">
        <f t="array" ref="M28">I28+SUM(IF(K23:K27=1,M23:M27))</f>
        <v>1200</v>
      </c>
      <c r="N28" s="173">
        <f>J28+1</f>
        <v>17</v>
      </c>
      <c r="O28" s="174"/>
      <c r="P28" s="107" t="s">
        <v>51</v>
      </c>
      <c r="Q28" s="56">
        <f t="array" ref="Q28">M28+SUM(IF(O23:O27=1,Q23:Q27))</f>
        <v>1200</v>
      </c>
      <c r="R28" s="173">
        <f>N28+1</f>
        <v>18</v>
      </c>
      <c r="S28" s="174"/>
      <c r="T28" s="107" t="s">
        <v>51</v>
      </c>
      <c r="U28" s="56">
        <f t="array" ref="U28">Q28+SUM(IF(S23:S27=1,U23:U27))</f>
        <v>1200</v>
      </c>
      <c r="V28" s="173">
        <f>R28+1</f>
        <v>19</v>
      </c>
      <c r="W28" s="174"/>
      <c r="X28" s="107" t="s">
        <v>51</v>
      </c>
      <c r="Y28" s="56">
        <f t="array" ref="Y28">U28+SUM(IF(W23:W27=1,Y23:Y27))</f>
        <v>1200</v>
      </c>
      <c r="Z28" s="173">
        <f>V28+1</f>
        <v>20</v>
      </c>
      <c r="AA28" s="174"/>
      <c r="AB28" s="107" t="s">
        <v>51</v>
      </c>
      <c r="AC28" s="56">
        <f t="array" ref="AC28">Y28+SUM(IF(AA23:AA27=1,AC23:AC27))</f>
        <v>1200</v>
      </c>
      <c r="AE28" s="5">
        <v>22</v>
      </c>
      <c r="AF28" s="94"/>
      <c r="AG28" s="9" t="str">
        <f>January!AG28</f>
        <v>Auto Loan</v>
      </c>
      <c r="AH28">
        <f t="array" ref="AH28">SUM(IF($B$7:$B$11=AE28,$E$7:$E$11),IF($F$7:$F$11=AE28,$I$7:$I$11),IF($J$7:$J$11=AE28,$M$7:$M$11),IF($N$7:$N$11=AE28,$Q$7:$Q$11),IF($R$7:$R$11=AE28,$U$7:$U$11),IF($V$7:$V$11=AE28,$Y$7:$Y$11),IF($Z$7:$Z$11=AE28,$AC$7:$AC$11),
IF($B$15:$B$19=AE28,$E$15:$E$19),IF($F$15:$F$19=AE28,$I$15:$I$19),IF($J$15:$J$19=AE28,$M$15:$M$19),IF($N$15:$N$19=AE28,$Q$15:$Q$19),IF($R$15:$R$19=AE28,$U$15:$U$19),IF($V$15:$V$19=AE28,$Y$15:$Y$19),IF($Z$15:$Z$19=AE28,$AC$15:$AC$19),
IF($B$23:$B$27=AE28,$E$23:$E$27),IF($F$23:$F$27=AE28,$I$23:$I$27),IF($J$23:$J$27=AE28,$M$23:$M$27),IF($N$23:$N$27=AE28,$Q$23:$Q$27),IF($R$23:$R$27=AE28,$U$23:$U$27),IF($V$23:$V$27=AE28,$Y$23:$Y$27),IF($Z$23:$Z$27=AE28,$AC$23:$AC$27),
IF($B$31:$B$35=AE28,$E$31:$E$35),IF($F$31:$F$35=AE28,$I$31:$I$35),IF($J$31:$J$35=AE28,$M$31:$M$35),IF($N$31:$N$35=AE28,$Q$31:$Q$35),IF($R$31:$R$35=AE28,$U$31:$U$35),IF($V$31:$V$35=AE28,$Y$31:$Y$35),IF($Z$31:$Z$35=AE28,$AC$31:$AC$35),
IF($B$39:$B$43=AE28,$E$39:$E$43),IF($F$39:$F$43=AE28,$I$39:$I$43),IF($J$39:$J$43=AE28,$M$39:$M$43),IF($N$39:$N$43=AE28,$Q$39:$Q$43),IF($R$39:$R$43=AE28,$U$39:$U$43),IF($V$39:$V$43=AE28,$Y$39:$Y$43),IF($Z$39:$Z$43=AE28,$AC$39:$AC$43),
IF($B$47:$B$51=AE28,$E$47:$E$51),IF($F$47:$F$51=AE28,$I$47:$I$51),IF($J$47:$J$51=AE28,$M$47:$M$51),IF($N$47:$N$51=AE28,$Q$47:$Q$51),IF($R$47:$R$51=AE28,$U$47:$U$51),IF($V$47:$V$51=AE28,$Y$47:$Y$51),IF($Z$47:$Z$51=AE28,$AC$47:$AC$51))</f>
        <v>0</v>
      </c>
      <c r="AJ28" s="5"/>
      <c r="AK28" s="5"/>
      <c r="AL28" s="9"/>
      <c r="AM28"/>
    </row>
    <row r="29" spans="2:39" s="89" customFormat="1" x14ac:dyDescent="0.2">
      <c r="B29" s="173"/>
      <c r="C29" s="174"/>
      <c r="D29" s="107" t="s">
        <v>60</v>
      </c>
      <c r="E29" s="152">
        <f t="array" ref="E29">AC21+SUM(IF(C23:C27=2,E23:E27))-SUM(IF(B23:B27={33},E23:E27))</f>
        <v>5000</v>
      </c>
      <c r="F29" s="173"/>
      <c r="G29" s="174"/>
      <c r="H29" s="107" t="s">
        <v>60</v>
      </c>
      <c r="I29" s="152">
        <f t="array" ref="I29">E29+SUM(IF(G23:G27=2,I23:I27))-SUM(IF(F23:F27={33},I23:I27))</f>
        <v>5000</v>
      </c>
      <c r="J29" s="173"/>
      <c r="K29" s="174"/>
      <c r="L29" s="107" t="s">
        <v>60</v>
      </c>
      <c r="M29" s="152">
        <f t="array" ref="M29">I29+SUM(IF(K23:K27=2,M23:M27))-SUM(IF(J23:J27={33},M23:M27))</f>
        <v>5000</v>
      </c>
      <c r="N29" s="173"/>
      <c r="O29" s="174"/>
      <c r="P29" s="107" t="s">
        <v>60</v>
      </c>
      <c r="Q29" s="152">
        <f t="array" ref="Q29">M29+SUM(IF(O23:O27=2,Q23:Q27))-SUM(IF(N23:N27={33},Q23:Q27))</f>
        <v>5000</v>
      </c>
      <c r="R29" s="173"/>
      <c r="S29" s="174"/>
      <c r="T29" s="107" t="s">
        <v>60</v>
      </c>
      <c r="U29" s="152">
        <f t="array" ref="U29">Q29+SUM(IF(S23:S27=2,U23:U27))-SUM(IF(R23:R27={33},U23:U27))</f>
        <v>5000</v>
      </c>
      <c r="V29" s="173"/>
      <c r="W29" s="174"/>
      <c r="X29" s="107" t="s">
        <v>60</v>
      </c>
      <c r="Y29" s="152">
        <f t="array" ref="Y29">U29+SUM(IF(W23:W27=2,Y23:Y27))-SUM(IF(V23:V27={33},Y23:Y27))</f>
        <v>5000</v>
      </c>
      <c r="Z29" s="173"/>
      <c r="AA29" s="174"/>
      <c r="AB29" s="107" t="s">
        <v>60</v>
      </c>
      <c r="AC29" s="152">
        <f t="array" ref="AC29">Y29+SUM(IF(AA23:AA27=2,AC23:AC27))-SUM(IF(Z23:Z27={33},AC23:AC27))</f>
        <v>5000</v>
      </c>
      <c r="AE29" s="5">
        <v>23</v>
      </c>
      <c r="AF29" s="94"/>
      <c r="AG29" s="9" t="str">
        <f>January!AG29</f>
        <v>Medical</v>
      </c>
      <c r="AH29">
        <f t="array" ref="AH29">SUM(IF($B$7:$B$11=AE29,$E$7:$E$11),IF($F$7:$F$11=AE29,$I$7:$I$11),IF($J$7:$J$11=AE29,$M$7:$M$11),IF($N$7:$N$11=AE29,$Q$7:$Q$11),IF($R$7:$R$11=AE29,$U$7:$U$11),IF($V$7:$V$11=AE29,$Y$7:$Y$11),IF($Z$7:$Z$11=AE29,$AC$7:$AC$11),
IF($B$15:$B$19=AE29,$E$15:$E$19),IF($F$15:$F$19=AE29,$I$15:$I$19),IF($J$15:$J$19=AE29,$M$15:$M$19),IF($N$15:$N$19=AE29,$Q$15:$Q$19),IF($R$15:$R$19=AE29,$U$15:$U$19),IF($V$15:$V$19=AE29,$Y$15:$Y$19),IF($Z$15:$Z$19=AE29,$AC$15:$AC$19),
IF($B$23:$B$27=AE29,$E$23:$E$27),IF($F$23:$F$27=AE29,$I$23:$I$27),IF($J$23:$J$27=AE29,$M$23:$M$27),IF($N$23:$N$27=AE29,$Q$23:$Q$27),IF($R$23:$R$27=AE29,$U$23:$U$27),IF($V$23:$V$27=AE29,$Y$23:$Y$27),IF($Z$23:$Z$27=AE29,$AC$23:$AC$27),
IF($B$31:$B$35=AE29,$E$31:$E$35),IF($F$31:$F$35=AE29,$I$31:$I$35),IF($J$31:$J$35=AE29,$M$31:$M$35),IF($N$31:$N$35=AE29,$Q$31:$Q$35),IF($R$31:$R$35=AE29,$U$31:$U$35),IF($V$31:$V$35=AE29,$Y$31:$Y$35),IF($Z$31:$Z$35=AE29,$AC$31:$AC$35),
IF($B$39:$B$43=AE29,$E$39:$E$43),IF($F$39:$F$43=AE29,$I$39:$I$43),IF($J$39:$J$43=AE29,$M$39:$M$43),IF($N$39:$N$43=AE29,$Q$39:$Q$43),IF($R$39:$R$43=AE29,$U$39:$U$43),IF($V$39:$V$43=AE29,$Y$39:$Y$43),IF($Z$39:$Z$43=AE29,$AC$39:$AC$43),
IF($B$47:$B$51=AE29,$E$47:$E$51),IF($F$47:$F$51=AE29,$I$47:$I$51),IF($J$47:$J$51=AE29,$M$47:$M$51),IF($N$47:$N$51=AE29,$Q$47:$Q$51),IF($R$47:$R$51=AE29,$U$47:$U$51),IF($V$47:$V$51=AE29,$Y$47:$Y$51),IF($Z$47:$Z$51=AE29,$AC$47:$AC$51))</f>
        <v>0</v>
      </c>
      <c r="AJ29" s="5"/>
      <c r="AK29" s="5"/>
      <c r="AL29" s="9"/>
      <c r="AM29"/>
    </row>
    <row r="30" spans="2:39" ht="13.5" thickBot="1" x14ac:dyDescent="0.25">
      <c r="B30" s="175"/>
      <c r="C30" s="176"/>
      <c r="D30" s="153" t="s">
        <v>48</v>
      </c>
      <c r="E30" s="154">
        <f t="array" ref="E30">AC22+SUM(IF(C23:C27=3,E23:E27))-SUM(IF(B23:B27={34},E23:E27))</f>
        <v>-800</v>
      </c>
      <c r="F30" s="175"/>
      <c r="G30" s="176"/>
      <c r="H30" s="153" t="s">
        <v>48</v>
      </c>
      <c r="I30" s="154">
        <f t="array" ref="I30">E30+SUM(IF(G23:G27=3,I23:I27))-SUM(IF(F23:F27={34},I23:I27))</f>
        <v>-800</v>
      </c>
      <c r="J30" s="175"/>
      <c r="K30" s="176"/>
      <c r="L30" s="153" t="s">
        <v>48</v>
      </c>
      <c r="M30" s="154">
        <f t="array" ref="M30">I30+SUM(IF(K23:K27=3,M23:M27))-SUM(IF(J23:J27={34},M23:M27))</f>
        <v>-800</v>
      </c>
      <c r="N30" s="175"/>
      <c r="O30" s="176"/>
      <c r="P30" s="153" t="s">
        <v>48</v>
      </c>
      <c r="Q30" s="154">
        <f t="array" ref="Q30">M30+SUM(IF(O23:O27=3,Q23:Q27))-SUM(IF(N23:N27={34},Q23:Q27))</f>
        <v>-800</v>
      </c>
      <c r="R30" s="175"/>
      <c r="S30" s="176"/>
      <c r="T30" s="153" t="s">
        <v>48</v>
      </c>
      <c r="U30" s="154">
        <f t="array" ref="U30">Q30+SUM(IF(S23:S27=3,U23:U27))-SUM(IF(R23:R27={34},U23:U27))</f>
        <v>-800</v>
      </c>
      <c r="V30" s="175"/>
      <c r="W30" s="176"/>
      <c r="X30" s="153" t="s">
        <v>48</v>
      </c>
      <c r="Y30" s="154">
        <f t="array" ref="Y30">U30+SUM(IF(W23:W27=3,Y23:Y27))-SUM(IF(V23:V27={34},Y23:Y27))</f>
        <v>-800</v>
      </c>
      <c r="Z30" s="175"/>
      <c r="AA30" s="176"/>
      <c r="AB30" s="153" t="s">
        <v>48</v>
      </c>
      <c r="AC30" s="154">
        <f t="array" ref="AC30">Y30+SUM(IF(AA23:AA27=3,AC23:AC27))-SUM(IF(Z23:Z27={34},AC23:AC27))</f>
        <v>-800</v>
      </c>
      <c r="AE30" s="5">
        <v>24</v>
      </c>
      <c r="AF30" s="94"/>
      <c r="AG30" s="9" t="str">
        <f>January!AG30</f>
        <v>HairCare</v>
      </c>
      <c r="AH30">
        <f t="array" ref="AH30">SUM(IF($B$7:$B$11=AE30,$E$7:$E$11),IF($F$7:$F$11=AE30,$I$7:$I$11),IF($J$7:$J$11=AE30,$M$7:$M$11),IF($N$7:$N$11=AE30,$Q$7:$Q$11),IF($R$7:$R$11=AE30,$U$7:$U$11),IF($V$7:$V$11=AE30,$Y$7:$Y$11),IF($Z$7:$Z$11=AE30,$AC$7:$AC$11),
IF($B$15:$B$19=AE30,$E$15:$E$19),IF($F$15:$F$19=AE30,$I$15:$I$19),IF($J$15:$J$19=AE30,$M$15:$M$19),IF($N$15:$N$19=AE30,$Q$15:$Q$19),IF($R$15:$R$19=AE30,$U$15:$U$19),IF($V$15:$V$19=AE30,$Y$15:$Y$19),IF($Z$15:$Z$19=AE30,$AC$15:$AC$19),
IF($B$23:$B$27=AE30,$E$23:$E$27),IF($F$23:$F$27=AE30,$I$23:$I$27),IF($J$23:$J$27=AE30,$M$23:$M$27),IF($N$23:$N$27=AE30,$Q$23:$Q$27),IF($R$23:$R$27=AE30,$U$23:$U$27),IF($V$23:$V$27=AE30,$Y$23:$Y$27),IF($Z$23:$Z$27=AE30,$AC$23:$AC$27),
IF($B$31:$B$35=AE30,$E$31:$E$35),IF($F$31:$F$35=AE30,$I$31:$I$35),IF($J$31:$J$35=AE30,$M$31:$M$35),IF($N$31:$N$35=AE30,$Q$31:$Q$35),IF($R$31:$R$35=AE30,$U$31:$U$35),IF($V$31:$V$35=AE30,$Y$31:$Y$35),IF($Z$31:$Z$35=AE30,$AC$31:$AC$35),
IF($B$39:$B$43=AE30,$E$39:$E$43),IF($F$39:$F$43=AE30,$I$39:$I$43),IF($J$39:$J$43=AE30,$M$39:$M$43),IF($N$39:$N$43=AE30,$Q$39:$Q$43),IF($R$39:$R$43=AE30,$U$39:$U$43),IF($V$39:$V$43=AE30,$Y$39:$Y$43),IF($Z$39:$Z$43=AE30,$AC$39:$AC$43),
IF($B$47:$B$51=AE30,$E$47:$E$51),IF($F$47:$F$51=AE30,$I$47:$I$51),IF($J$47:$J$51=AE30,$M$47:$M$51),IF($N$47:$N$51=AE30,$Q$47:$Q$51),IF($R$47:$R$51=AE30,$U$47:$U$51),IF($V$47:$V$51=AE30,$Y$47:$Y$51),IF($Z$47:$Z$51=AE30,$AC$47:$AC$51))</f>
        <v>0</v>
      </c>
      <c r="AJ30" s="5"/>
      <c r="AK30" s="5"/>
      <c r="AL30" s="9"/>
    </row>
    <row r="31" spans="2:39" s="89" customFormat="1" x14ac:dyDescent="0.2">
      <c r="B31" s="101"/>
      <c r="C31" s="111"/>
      <c r="D31" s="106"/>
      <c r="E31" s="100"/>
      <c r="F31" s="102"/>
      <c r="G31" s="96"/>
      <c r="H31" s="107"/>
      <c r="I31" s="56"/>
      <c r="J31" s="102"/>
      <c r="K31" s="96"/>
      <c r="L31" s="113"/>
      <c r="M31" s="56"/>
      <c r="N31" s="102"/>
      <c r="O31" s="96"/>
      <c r="P31" s="107"/>
      <c r="Q31" s="56"/>
      <c r="R31" s="102"/>
      <c r="S31" s="96"/>
      <c r="T31" s="107"/>
      <c r="U31" s="56"/>
      <c r="V31" s="102"/>
      <c r="W31" s="96"/>
      <c r="X31" s="107"/>
      <c r="Y31" s="56"/>
      <c r="Z31" s="101"/>
      <c r="AA31" s="111"/>
      <c r="AB31" s="151"/>
      <c r="AC31" s="100"/>
      <c r="AE31" s="5">
        <v>25</v>
      </c>
      <c r="AF31" s="94"/>
      <c r="AG31" s="9" t="str">
        <f>January!AG31</f>
        <v>Clothing</v>
      </c>
      <c r="AH31">
        <f t="array" ref="AH31">SUM(IF($B$7:$B$11=AE31,$E$7:$E$11),IF($F$7:$F$11=AE31,$I$7:$I$11),IF($J$7:$J$11=AE31,$M$7:$M$11),IF($N$7:$N$11=AE31,$Q$7:$Q$11),IF($R$7:$R$11=AE31,$U$7:$U$11),IF($V$7:$V$11=AE31,$Y$7:$Y$11),IF($Z$7:$Z$11=AE31,$AC$7:$AC$11),
IF($B$15:$B$19=AE31,$E$15:$E$19),IF($F$15:$F$19=AE31,$I$15:$I$19),IF($J$15:$J$19=AE31,$M$15:$M$19),IF($N$15:$N$19=AE31,$Q$15:$Q$19),IF($R$15:$R$19=AE31,$U$15:$U$19),IF($V$15:$V$19=AE31,$Y$15:$Y$19),IF($Z$15:$Z$19=AE31,$AC$15:$AC$19),
IF($B$23:$B$27=AE31,$E$23:$E$27),IF($F$23:$F$27=AE31,$I$23:$I$27),IF($J$23:$J$27=AE31,$M$23:$M$27),IF($N$23:$N$27=AE31,$Q$23:$Q$27),IF($R$23:$R$27=AE31,$U$23:$U$27),IF($V$23:$V$27=AE31,$Y$23:$Y$27),IF($Z$23:$Z$27=AE31,$AC$23:$AC$27),
IF($B$31:$B$35=AE31,$E$31:$E$35),IF($F$31:$F$35=AE31,$I$31:$I$35),IF($J$31:$J$35=AE31,$M$31:$M$35),IF($N$31:$N$35=AE31,$Q$31:$Q$35),IF($R$31:$R$35=AE31,$U$31:$U$35),IF($V$31:$V$35=AE31,$Y$31:$Y$35),IF($Z$31:$Z$35=AE31,$AC$31:$AC$35),
IF($B$39:$B$43=AE31,$E$39:$E$43),IF($F$39:$F$43=AE31,$I$39:$I$43),IF($J$39:$J$43=AE31,$M$39:$M$43),IF($N$39:$N$43=AE31,$Q$39:$Q$43),IF($R$39:$R$43=AE31,$U$39:$U$43),IF($V$39:$V$43=AE31,$Y$39:$Y$43),IF($Z$39:$Z$43=AE31,$AC$39:$AC$43),
IF($B$47:$B$51=AE31,$E$47:$E$51),IF($F$47:$F$51=AE31,$I$47:$I$51),IF($J$47:$J$51=AE31,$M$47:$M$51),IF($N$47:$N$51=AE31,$Q$47:$Q$51),IF($R$47:$R$51=AE31,$U$47:$U$51),IF($V$47:$V$51=AE31,$Y$47:$Y$51),IF($Z$47:$Z$51=AE31,$AC$47:$AC$51))</f>
        <v>0</v>
      </c>
      <c r="AJ31" s="5"/>
      <c r="AK31" s="5"/>
      <c r="AL31" s="9"/>
      <c r="AM31"/>
    </row>
    <row r="32" spans="2:39" s="89" customFormat="1" x14ac:dyDescent="0.2">
      <c r="B32" s="102"/>
      <c r="C32" s="96"/>
      <c r="D32" s="107"/>
      <c r="E32" s="56"/>
      <c r="F32" s="102"/>
      <c r="G32" s="96"/>
      <c r="H32" s="107"/>
      <c r="I32" s="56"/>
      <c r="J32" s="102"/>
      <c r="K32" s="96"/>
      <c r="L32" s="113"/>
      <c r="M32" s="56"/>
      <c r="N32" s="102"/>
      <c r="O32" s="96"/>
      <c r="P32" s="107"/>
      <c r="Q32" s="56"/>
      <c r="R32" s="102"/>
      <c r="S32" s="96"/>
      <c r="T32" s="107"/>
      <c r="U32" s="56"/>
      <c r="V32" s="102"/>
      <c r="W32" s="96"/>
      <c r="X32" s="107"/>
      <c r="Y32" s="56"/>
      <c r="Z32" s="102"/>
      <c r="AA32" s="96"/>
      <c r="AB32" s="107"/>
      <c r="AC32" s="56"/>
      <c r="AE32" s="5">
        <v>26</v>
      </c>
      <c r="AF32" s="94"/>
      <c r="AG32" s="9" t="str">
        <f>January!AG32</f>
        <v>DayCare/School</v>
      </c>
      <c r="AH32">
        <f t="array" ref="AH32">SUM(IF($B$7:$B$11=AE32,$E$7:$E$11),IF($F$7:$F$11=AE32,$I$7:$I$11),IF($J$7:$J$11=AE32,$M$7:$M$11),IF($N$7:$N$11=AE32,$Q$7:$Q$11),IF($R$7:$R$11=AE32,$U$7:$U$11),IF($V$7:$V$11=AE32,$Y$7:$Y$11),IF($Z$7:$Z$11=AE32,$AC$7:$AC$11),
IF($B$15:$B$19=AE32,$E$15:$E$19),IF($F$15:$F$19=AE32,$I$15:$I$19),IF($J$15:$J$19=AE32,$M$15:$M$19),IF($N$15:$N$19=AE32,$Q$15:$Q$19),IF($R$15:$R$19=AE32,$U$15:$U$19),IF($V$15:$V$19=AE32,$Y$15:$Y$19),IF($Z$15:$Z$19=AE32,$AC$15:$AC$19),
IF($B$23:$B$27=AE32,$E$23:$E$27),IF($F$23:$F$27=AE32,$I$23:$I$27),IF($J$23:$J$27=AE32,$M$23:$M$27),IF($N$23:$N$27=AE32,$Q$23:$Q$27),IF($R$23:$R$27=AE32,$U$23:$U$27),IF($V$23:$V$27=AE32,$Y$23:$Y$27),IF($Z$23:$Z$27=AE32,$AC$23:$AC$27),
IF($B$31:$B$35=AE32,$E$31:$E$35),IF($F$31:$F$35=AE32,$I$31:$I$35),IF($J$31:$J$35=AE32,$M$31:$M$35),IF($N$31:$N$35=AE32,$Q$31:$Q$35),IF($R$31:$R$35=AE32,$U$31:$U$35),IF($V$31:$V$35=AE32,$Y$31:$Y$35),IF($Z$31:$Z$35=AE32,$AC$31:$AC$35),
IF($B$39:$B$43=AE32,$E$39:$E$43),IF($F$39:$F$43=AE32,$I$39:$I$43),IF($J$39:$J$43=AE32,$M$39:$M$43),IF($N$39:$N$43=AE32,$Q$39:$Q$43),IF($R$39:$R$43=AE32,$U$39:$U$43),IF($V$39:$V$43=AE32,$Y$39:$Y$43),IF($Z$39:$Z$43=AE32,$AC$39:$AC$43),
IF($B$47:$B$51=AE32,$E$47:$E$51),IF($F$47:$F$51=AE32,$I$47:$I$51),IF($J$47:$J$51=AE32,$M$47:$M$51),IF($N$47:$N$51=AE32,$Q$47:$Q$51),IF($R$47:$R$51=AE32,$U$47:$U$51),IF($V$47:$V$51=AE32,$Y$47:$Y$51),IF($Z$47:$Z$51=AE32,$AC$47:$AC$51))</f>
        <v>0</v>
      </c>
      <c r="AJ32" s="5"/>
      <c r="AK32" s="22"/>
      <c r="AL32" s="19"/>
      <c r="AM32"/>
    </row>
    <row r="33" spans="2:39" s="89" customFormat="1" x14ac:dyDescent="0.2">
      <c r="B33" s="102"/>
      <c r="C33" s="96"/>
      <c r="D33" s="107"/>
      <c r="E33" s="56"/>
      <c r="F33" s="102"/>
      <c r="G33" s="96"/>
      <c r="H33" s="107"/>
      <c r="I33" s="56"/>
      <c r="J33" s="102"/>
      <c r="K33" s="96"/>
      <c r="L33" s="107"/>
      <c r="M33" s="56"/>
      <c r="N33" s="102"/>
      <c r="O33" s="96"/>
      <c r="P33" s="107"/>
      <c r="Q33" s="56"/>
      <c r="R33" s="102"/>
      <c r="S33" s="96"/>
      <c r="T33" s="107"/>
      <c r="U33" s="56"/>
      <c r="V33" s="102"/>
      <c r="W33" s="96"/>
      <c r="X33" s="107"/>
      <c r="Y33" s="56"/>
      <c r="Z33" s="102"/>
      <c r="AA33" s="96"/>
      <c r="AB33" s="107"/>
      <c r="AC33" s="56"/>
      <c r="AE33" s="5">
        <v>27</v>
      </c>
      <c r="AF33" s="94"/>
      <c r="AG33" s="9" t="str">
        <f>January!AG33</f>
        <v>Car Insurance</v>
      </c>
      <c r="AH33">
        <f t="array" ref="AH33">SUM(IF($B$7:$B$11=AE33,$E$7:$E$11),IF($F$7:$F$11=AE33,$I$7:$I$11),IF($J$7:$J$11=AE33,$M$7:$M$11),IF($N$7:$N$11=AE33,$Q$7:$Q$11),IF($R$7:$R$11=AE33,$U$7:$U$11),IF($V$7:$V$11=AE33,$Y$7:$Y$11),IF($Z$7:$Z$11=AE33,$AC$7:$AC$11),
IF($B$15:$B$19=AE33,$E$15:$E$19),IF($F$15:$F$19=AE33,$I$15:$I$19),IF($J$15:$J$19=AE33,$M$15:$M$19),IF($N$15:$N$19=AE33,$Q$15:$Q$19),IF($R$15:$R$19=AE33,$U$15:$U$19),IF($V$15:$V$19=AE33,$Y$15:$Y$19),IF($Z$15:$Z$19=AE33,$AC$15:$AC$19),
IF($B$23:$B$27=AE33,$E$23:$E$27),IF($F$23:$F$27=AE33,$I$23:$I$27),IF($J$23:$J$27=AE33,$M$23:$M$27),IF($N$23:$N$27=AE33,$Q$23:$Q$27),IF($R$23:$R$27=AE33,$U$23:$U$27),IF($V$23:$V$27=AE33,$Y$23:$Y$27),IF($Z$23:$Z$27=AE33,$AC$23:$AC$27),
IF($B$31:$B$35=AE33,$E$31:$E$35),IF($F$31:$F$35=AE33,$I$31:$I$35),IF($J$31:$J$35=AE33,$M$31:$M$35),IF($N$31:$N$35=AE33,$Q$31:$Q$35),IF($R$31:$R$35=AE33,$U$31:$U$35),IF($V$31:$V$35=AE33,$Y$31:$Y$35),IF($Z$31:$Z$35=AE33,$AC$31:$AC$35),
IF($B$39:$B$43=AE33,$E$39:$E$43),IF($F$39:$F$43=AE33,$I$39:$I$43),IF($J$39:$J$43=AE33,$M$39:$M$43),IF($N$39:$N$43=AE33,$Q$39:$Q$43),IF($R$39:$R$43=AE33,$U$39:$U$43),IF($V$39:$V$43=AE33,$Y$39:$Y$43),IF($Z$39:$Z$43=AE33,$AC$39:$AC$43),
IF($B$47:$B$51=AE33,$E$47:$E$51),IF($F$47:$F$51=AE33,$I$47:$I$51),IF($J$47:$J$51=AE33,$M$47:$M$51),IF($N$47:$N$51=AE33,$Q$47:$Q$51),IF($R$47:$R$51=AE33,$U$47:$U$51),IF($V$47:$V$51=AE33,$Y$47:$Y$51),IF($Z$47:$Z$51=AE33,$AC$47:$AC$51))</f>
        <v>0</v>
      </c>
      <c r="AJ33" s="5"/>
      <c r="AK33" s="5"/>
      <c r="AL33" s="9"/>
      <c r="AM33"/>
    </row>
    <row r="34" spans="2:39" s="89" customFormat="1" x14ac:dyDescent="0.2">
      <c r="B34" s="102"/>
      <c r="C34" s="96"/>
      <c r="D34" s="107"/>
      <c r="E34" s="56"/>
      <c r="F34" s="102"/>
      <c r="G34" s="96"/>
      <c r="H34" s="107"/>
      <c r="I34" s="56"/>
      <c r="J34" s="102"/>
      <c r="K34" s="96"/>
      <c r="L34" s="107"/>
      <c r="M34" s="56"/>
      <c r="N34" s="102"/>
      <c r="O34" s="96"/>
      <c r="P34" s="107"/>
      <c r="Q34" s="56"/>
      <c r="R34" s="102"/>
      <c r="S34" s="96"/>
      <c r="T34" s="107"/>
      <c r="U34" s="56"/>
      <c r="V34" s="102"/>
      <c r="W34" s="96"/>
      <c r="X34" s="107"/>
      <c r="Y34" s="56"/>
      <c r="Z34" s="102"/>
      <c r="AA34" s="96"/>
      <c r="AB34" s="107"/>
      <c r="AC34" s="56"/>
      <c r="AE34" s="5">
        <v>28</v>
      </c>
      <c r="AF34" s="94"/>
      <c r="AG34" s="9" t="str">
        <f>January!AG34</f>
        <v>Realestate Taxes</v>
      </c>
      <c r="AH34">
        <f t="array" ref="AH34">SUM(IF($B$7:$B$11=AE34,$E$7:$E$11),IF($F$7:$F$11=AE34,$I$7:$I$11),IF($J$7:$J$11=AE34,$M$7:$M$11),IF($N$7:$N$11=AE34,$Q$7:$Q$11),IF($R$7:$R$11=AE34,$U$7:$U$11),IF($V$7:$V$11=AE34,$Y$7:$Y$11),IF($Z$7:$Z$11=AE34,$AC$7:$AC$11),
IF($B$15:$B$19=AE34,$E$15:$E$19),IF($F$15:$F$19=AE34,$I$15:$I$19),IF($J$15:$J$19=AE34,$M$15:$M$19),IF($N$15:$N$19=AE34,$Q$15:$Q$19),IF($R$15:$R$19=AE34,$U$15:$U$19),IF($V$15:$V$19=AE34,$Y$15:$Y$19),IF($Z$15:$Z$19=AE34,$AC$15:$AC$19),
IF($B$23:$B$27=AE34,$E$23:$E$27),IF($F$23:$F$27=AE34,$I$23:$I$27),IF($J$23:$J$27=AE34,$M$23:$M$27),IF($N$23:$N$27=AE34,$Q$23:$Q$27),IF($R$23:$R$27=AE34,$U$23:$U$27),IF($V$23:$V$27=AE34,$Y$23:$Y$27),IF($Z$23:$Z$27=AE34,$AC$23:$AC$27),
IF($B$31:$B$35=AE34,$E$31:$E$35),IF($F$31:$F$35=AE34,$I$31:$I$35),IF($J$31:$J$35=AE34,$M$31:$M$35),IF($N$31:$N$35=AE34,$Q$31:$Q$35),IF($R$31:$R$35=AE34,$U$31:$U$35),IF($V$31:$V$35=AE34,$Y$31:$Y$35),IF($Z$31:$Z$35=AE34,$AC$31:$AC$35),
IF($B$39:$B$43=AE34,$E$39:$E$43),IF($F$39:$F$43=AE34,$I$39:$I$43),IF($J$39:$J$43=AE34,$M$39:$M$43),IF($N$39:$N$43=AE34,$Q$39:$Q$43),IF($R$39:$R$43=AE34,$U$39:$U$43),IF($V$39:$V$43=AE34,$Y$39:$Y$43),IF($Z$39:$Z$43=AE34,$AC$39:$AC$43),
IF($B$47:$B$51=AE34,$E$47:$E$51),IF($F$47:$F$51=AE34,$I$47:$I$51),IF($J$47:$J$51=AE34,$M$47:$M$51),IF($N$47:$N$51=AE34,$Q$47:$Q$51),IF($R$47:$R$51=AE34,$U$47:$U$51),IF($V$47:$V$51=AE34,$Y$47:$Y$51),IF($Z$47:$Z$51=AE34,$AC$47:$AC$51))</f>
        <v>0</v>
      </c>
      <c r="AJ34" s="5"/>
      <c r="AK34" s="5"/>
      <c r="AL34" s="9"/>
      <c r="AM34"/>
    </row>
    <row r="35" spans="2:39" s="89" customFormat="1" x14ac:dyDescent="0.2">
      <c r="B35" s="102"/>
      <c r="C35" s="96"/>
      <c r="D35" s="107"/>
      <c r="E35" s="56"/>
      <c r="F35" s="102"/>
      <c r="G35" s="96"/>
      <c r="H35" s="107"/>
      <c r="I35" s="56"/>
      <c r="J35" s="102"/>
      <c r="K35" s="96"/>
      <c r="L35" s="107"/>
      <c r="M35" s="56"/>
      <c r="N35" s="102"/>
      <c r="O35" s="96"/>
      <c r="P35" s="107"/>
      <c r="Q35" s="56"/>
      <c r="R35" s="102"/>
      <c r="S35" s="96"/>
      <c r="T35" s="107"/>
      <c r="U35" s="56"/>
      <c r="V35" s="102"/>
      <c r="W35" s="96"/>
      <c r="X35" s="107"/>
      <c r="Y35" s="56"/>
      <c r="Z35" s="102"/>
      <c r="AA35" s="96"/>
      <c r="AB35" s="107"/>
      <c r="AC35" s="56"/>
      <c r="AE35" s="5">
        <v>29</v>
      </c>
      <c r="AF35" s="94"/>
      <c r="AG35" s="9" t="str">
        <f>January!AG35</f>
        <v>Home/Renters Insurance</v>
      </c>
      <c r="AH35">
        <f t="array" ref="AH35">SUM(IF($B$7:$B$11=AE35,$E$7:$E$11),IF($F$7:$F$11=AE35,$I$7:$I$11),IF($J$7:$J$11=AE35,$M$7:$M$11),IF($N$7:$N$11=AE35,$Q$7:$Q$11),IF($R$7:$R$11=AE35,$U$7:$U$11),IF($V$7:$V$11=AE35,$Y$7:$Y$11),IF($Z$7:$Z$11=AE35,$AC$7:$AC$11),
IF($B$15:$B$19=AE35,$E$15:$E$19),IF($F$15:$F$19=AE35,$I$15:$I$19),IF($J$15:$J$19=AE35,$M$15:$M$19),IF($N$15:$N$19=AE35,$Q$15:$Q$19),IF($R$15:$R$19=AE35,$U$15:$U$19),IF($V$15:$V$19=AE35,$Y$15:$Y$19),IF($Z$15:$Z$19=AE35,$AC$15:$AC$19),
IF($B$23:$B$27=AE35,$E$23:$E$27),IF($F$23:$F$27=AE35,$I$23:$I$27),IF($J$23:$J$27=AE35,$M$23:$M$27),IF($N$23:$N$27=AE35,$Q$23:$Q$27),IF($R$23:$R$27=AE35,$U$23:$U$27),IF($V$23:$V$27=AE35,$Y$23:$Y$27),IF($Z$23:$Z$27=AE35,$AC$23:$AC$27),
IF($B$31:$B$35=AE35,$E$31:$E$35),IF($F$31:$F$35=AE35,$I$31:$I$35),IF($J$31:$J$35=AE35,$M$31:$M$35),IF($N$31:$N$35=AE35,$Q$31:$Q$35),IF($R$31:$R$35=AE35,$U$31:$U$35),IF($V$31:$V$35=AE35,$Y$31:$Y$35),IF($Z$31:$Z$35=AE35,$AC$31:$AC$35),
IF($B$39:$B$43=AE35,$E$39:$E$43),IF($F$39:$F$43=AE35,$I$39:$I$43),IF($J$39:$J$43=AE35,$M$39:$M$43),IF($N$39:$N$43=AE35,$Q$39:$Q$43),IF($R$39:$R$43=AE35,$U$39:$U$43),IF($V$39:$V$43=AE35,$Y$39:$Y$43),IF($Z$39:$Z$43=AE35,$AC$39:$AC$43),
IF($B$47:$B$51=AE35,$E$47:$E$51),IF($F$47:$F$51=AE35,$I$47:$I$51),IF($J$47:$J$51=AE35,$M$47:$M$51),IF($N$47:$N$51=AE35,$Q$47:$Q$51),IF($R$47:$R$51=AE35,$U$47:$U$51),IF($V$47:$V$51=AE35,$Y$47:$Y$51),IF($Z$47:$Z$51=AE35,$AC$47:$AC$51))</f>
        <v>0</v>
      </c>
      <c r="AJ35" s="5"/>
      <c r="AK35" s="5"/>
      <c r="AL35" s="9"/>
      <c r="AM35"/>
    </row>
    <row r="36" spans="2:39" s="89" customFormat="1" x14ac:dyDescent="0.2">
      <c r="B36" s="173">
        <f>Z28+1</f>
        <v>21</v>
      </c>
      <c r="C36" s="174"/>
      <c r="D36" s="107" t="s">
        <v>51</v>
      </c>
      <c r="E36" s="56">
        <f t="array" ref="E36">AC28+SUM(IF(C31:C35=1,E31:E35))</f>
        <v>1200</v>
      </c>
      <c r="F36" s="173">
        <f>B36+1</f>
        <v>22</v>
      </c>
      <c r="G36" s="174"/>
      <c r="H36" s="107" t="s">
        <v>51</v>
      </c>
      <c r="I36" s="56">
        <f t="array" ref="I36">E36+SUM(IF(G31:G35=1,I31:I35))</f>
        <v>1200</v>
      </c>
      <c r="J36" s="173">
        <f>F36+1</f>
        <v>23</v>
      </c>
      <c r="K36" s="174"/>
      <c r="L36" s="107" t="s">
        <v>51</v>
      </c>
      <c r="M36" s="56">
        <f t="array" ref="M36">I36+SUM(IF(K31:K35=1,M31:M35))</f>
        <v>1200</v>
      </c>
      <c r="N36" s="173">
        <f>J36+1</f>
        <v>24</v>
      </c>
      <c r="O36" s="174"/>
      <c r="P36" s="107" t="s">
        <v>51</v>
      </c>
      <c r="Q36" s="56">
        <f t="array" ref="Q36">M36+SUM(IF(O31:O35=1,Q31:Q35))</f>
        <v>1200</v>
      </c>
      <c r="R36" s="173">
        <f>N36+1</f>
        <v>25</v>
      </c>
      <c r="S36" s="174"/>
      <c r="T36" s="107" t="s">
        <v>51</v>
      </c>
      <c r="U36" s="56">
        <f t="array" ref="U36">Q36+SUM(IF(S31:S35=1,U31:U35))</f>
        <v>1200</v>
      </c>
      <c r="V36" s="173">
        <f>R36+1</f>
        <v>26</v>
      </c>
      <c r="W36" s="174"/>
      <c r="X36" s="107" t="s">
        <v>51</v>
      </c>
      <c r="Y36" s="56">
        <f t="array" ref="Y36">U36+SUM(IF(W31:W35=1,Y31:Y35))</f>
        <v>1200</v>
      </c>
      <c r="Z36" s="173">
        <f>V36+1</f>
        <v>27</v>
      </c>
      <c r="AA36" s="174"/>
      <c r="AB36" s="107" t="s">
        <v>51</v>
      </c>
      <c r="AC36" s="56">
        <f t="array" ref="AC36">Y36+SUM(IF(AA31:AA35=1,AC31:AC35))</f>
        <v>1200</v>
      </c>
      <c r="AE36" s="5">
        <v>30</v>
      </c>
      <c r="AF36" s="94"/>
      <c r="AG36" s="9" t="str">
        <f>January!AG36</f>
        <v>Home Improvement</v>
      </c>
      <c r="AH36">
        <f t="array" ref="AH36">SUM(IF($B$7:$B$11=AE36,$E$7:$E$11),IF($F$7:$F$11=AE36,$I$7:$I$11),IF($J$7:$J$11=AE36,$M$7:$M$11),IF($N$7:$N$11=AE36,$Q$7:$Q$11),IF($R$7:$R$11=AE36,$U$7:$U$11),IF($V$7:$V$11=AE36,$Y$7:$Y$11),IF($Z$7:$Z$11=AE36,$AC$7:$AC$11),
IF($B$15:$B$19=AE36,$E$15:$E$19),IF($F$15:$F$19=AE36,$I$15:$I$19),IF($J$15:$J$19=AE36,$M$15:$M$19),IF($N$15:$N$19=AE36,$Q$15:$Q$19),IF($R$15:$R$19=AE36,$U$15:$U$19),IF($V$15:$V$19=AE36,$Y$15:$Y$19),IF($Z$15:$Z$19=AE36,$AC$15:$AC$19),
IF($B$23:$B$27=AE36,$E$23:$E$27),IF($F$23:$F$27=AE36,$I$23:$I$27),IF($J$23:$J$27=AE36,$M$23:$M$27),IF($N$23:$N$27=AE36,$Q$23:$Q$27),IF($R$23:$R$27=AE36,$U$23:$U$27),IF($V$23:$V$27=AE36,$Y$23:$Y$27),IF($Z$23:$Z$27=AE36,$AC$23:$AC$27),
IF($B$31:$B$35=AE36,$E$31:$E$35),IF($F$31:$F$35=AE36,$I$31:$I$35),IF($J$31:$J$35=AE36,$M$31:$M$35),IF($N$31:$N$35=AE36,$Q$31:$Q$35),IF($R$31:$R$35=AE36,$U$31:$U$35),IF($V$31:$V$35=AE36,$Y$31:$Y$35),IF($Z$31:$Z$35=AE36,$AC$31:$AC$35),
IF($B$39:$B$43=AE36,$E$39:$E$43),IF($F$39:$F$43=AE36,$I$39:$I$43),IF($J$39:$J$43=AE36,$M$39:$M$43),IF($N$39:$N$43=AE36,$Q$39:$Q$43),IF($R$39:$R$43=AE36,$U$39:$U$43),IF($V$39:$V$43=AE36,$Y$39:$Y$43),IF($Z$39:$Z$43=AE36,$AC$39:$AC$43),
IF($B$47:$B$51=AE36,$E$47:$E$51),IF($F$47:$F$51=AE36,$I$47:$I$51),IF($J$47:$J$51=AE36,$M$47:$M$51),IF($N$47:$N$51=AE36,$Q$47:$Q$51),IF($R$47:$R$51=AE36,$U$47:$U$51),IF($V$47:$V$51=AE36,$Y$47:$Y$51),IF($Z$47:$Z$51=AE36,$AC$47:$AC$51))</f>
        <v>0</v>
      </c>
      <c r="AJ36" s="5"/>
      <c r="AK36" s="5"/>
      <c r="AL36" s="9"/>
      <c r="AM36"/>
    </row>
    <row r="37" spans="2:39" s="89" customFormat="1" x14ac:dyDescent="0.2">
      <c r="B37" s="173"/>
      <c r="C37" s="174"/>
      <c r="D37" s="107" t="s">
        <v>60</v>
      </c>
      <c r="E37" s="152">
        <f t="array" ref="E37">AC29+SUM(IF(C31:C35=2,E31:E35))-SUM(IF(B31:B35={33},E31:E35))</f>
        <v>5000</v>
      </c>
      <c r="F37" s="173"/>
      <c r="G37" s="174"/>
      <c r="H37" s="107" t="s">
        <v>60</v>
      </c>
      <c r="I37" s="152">
        <f t="array" ref="I37">E37+SUM(IF(G31:G35=2,I31:I35))-SUM(IF(F31:F35={33},I31:I35))</f>
        <v>5000</v>
      </c>
      <c r="J37" s="173"/>
      <c r="K37" s="174"/>
      <c r="L37" s="107" t="s">
        <v>60</v>
      </c>
      <c r="M37" s="152">
        <f t="array" ref="M37">I37+SUM(IF(K31:K35=2,M31:M35))-SUM(IF(J31:J35={33},M31:M35))</f>
        <v>5000</v>
      </c>
      <c r="N37" s="173"/>
      <c r="O37" s="174"/>
      <c r="P37" s="107" t="s">
        <v>60</v>
      </c>
      <c r="Q37" s="152">
        <f t="array" ref="Q37">M37+SUM(IF(O31:O35=2,Q31:Q35))-SUM(IF(N31:N35={33},Q31:Q35))</f>
        <v>5000</v>
      </c>
      <c r="R37" s="173"/>
      <c r="S37" s="174"/>
      <c r="T37" s="107" t="s">
        <v>60</v>
      </c>
      <c r="U37" s="152">
        <f t="array" ref="U37">Q37+SUM(IF(S31:S35=2,U31:U35))-SUM(IF(R31:R35={33},U31:U35))</f>
        <v>5000</v>
      </c>
      <c r="V37" s="173"/>
      <c r="W37" s="174"/>
      <c r="X37" s="107" t="s">
        <v>60</v>
      </c>
      <c r="Y37" s="152">
        <f t="array" ref="Y37">U37+SUM(IF(W31:W35=2,Y31:Y35))-SUM(IF(V31:V35={33},Y31:Y35))</f>
        <v>5000</v>
      </c>
      <c r="Z37" s="173"/>
      <c r="AA37" s="174"/>
      <c r="AB37" s="107" t="s">
        <v>60</v>
      </c>
      <c r="AC37" s="152">
        <f t="array" ref="AC37">Y37+SUM(IF(AA31:AA35=2,AC31:AC35))-SUM(IF(Z31:Z35={33},AC31:AC35))</f>
        <v>5000</v>
      </c>
      <c r="AE37" s="5">
        <v>31</v>
      </c>
      <c r="AF37" s="94"/>
      <c r="AG37" s="9" t="str">
        <f>January!AG37</f>
        <v>Other Expenses</v>
      </c>
      <c r="AH37">
        <f t="array" ref="AH37">SUM(IF($B$7:$B$11=AE37,$E$7:$E$11),IF($F$7:$F$11=AE37,$I$7:$I$11),IF($J$7:$J$11=AE37,$M$7:$M$11),IF($N$7:$N$11=AE37,$Q$7:$Q$11),IF($R$7:$R$11=AE37,$U$7:$U$11),IF($V$7:$V$11=AE37,$Y$7:$Y$11),IF($Z$7:$Z$11=AE37,$AC$7:$AC$11),
IF($B$15:$B$19=AE37,$E$15:$E$19),IF($F$15:$F$19=AE37,$I$15:$I$19),IF($J$15:$J$19=AE37,$M$15:$M$19),IF($N$15:$N$19=AE37,$Q$15:$Q$19),IF($R$15:$R$19=AE37,$U$15:$U$19),IF($V$15:$V$19=AE37,$Y$15:$Y$19),IF($Z$15:$Z$19=AE37,$AC$15:$AC$19),
IF($B$23:$B$27=AE37,$E$23:$E$27),IF($F$23:$F$27=AE37,$I$23:$I$27),IF($J$23:$J$27=AE37,$M$23:$M$27),IF($N$23:$N$27=AE37,$Q$23:$Q$27),IF($R$23:$R$27=AE37,$U$23:$U$27),IF($V$23:$V$27=AE37,$Y$23:$Y$27),IF($Z$23:$Z$27=AE37,$AC$23:$AC$27),
IF($B$31:$B$35=AE37,$E$31:$E$35),IF($F$31:$F$35=AE37,$I$31:$I$35),IF($J$31:$J$35=AE37,$M$31:$M$35),IF($N$31:$N$35=AE37,$Q$31:$Q$35),IF($R$31:$R$35=AE37,$U$31:$U$35),IF($V$31:$V$35=AE37,$Y$31:$Y$35),IF($Z$31:$Z$35=AE37,$AC$31:$AC$35),
IF($B$39:$B$43=AE37,$E$39:$E$43),IF($F$39:$F$43=AE37,$I$39:$I$43),IF($J$39:$J$43=AE37,$M$39:$M$43),IF($N$39:$N$43=AE37,$Q$39:$Q$43),IF($R$39:$R$43=AE37,$U$39:$U$43),IF($V$39:$V$43=AE37,$Y$39:$Y$43),IF($Z$39:$Z$43=AE37,$AC$39:$AC$43),
IF($B$47:$B$51=AE37,$E$47:$E$51),IF($F$47:$F$51=AE37,$I$47:$I$51),IF($J$47:$J$51=AE37,$M$47:$M$51),IF($N$47:$N$51=AE37,$Q$47:$Q$51),IF($R$47:$R$51=AE37,$U$47:$U$51),IF($V$47:$V$51=AE37,$Y$47:$Y$51),IF($Z$47:$Z$51=AE37,$AC$47:$AC$51))</f>
        <v>0</v>
      </c>
      <c r="AJ37" s="5"/>
      <c r="AK37" s="5"/>
      <c r="AL37" s="9"/>
      <c r="AM37"/>
    </row>
    <row r="38" spans="2:39" ht="13.5" thickBot="1" x14ac:dyDescent="0.25">
      <c r="B38" s="175"/>
      <c r="C38" s="176"/>
      <c r="D38" s="153" t="s">
        <v>48</v>
      </c>
      <c r="E38" s="154">
        <f t="array" ref="E38">AC30+SUM(IF(C31:C35=3,E31:E35))-SUM(IF(B31:B35={34},E31:E35))</f>
        <v>-800</v>
      </c>
      <c r="F38" s="175"/>
      <c r="G38" s="176"/>
      <c r="H38" s="153" t="s">
        <v>48</v>
      </c>
      <c r="I38" s="154">
        <f t="array" ref="I38">E38+SUM(IF(G31:G35=3,I31:I35))-SUM(IF(F31:F35={34},I31:I35))</f>
        <v>-800</v>
      </c>
      <c r="J38" s="175"/>
      <c r="K38" s="176"/>
      <c r="L38" s="153" t="s">
        <v>48</v>
      </c>
      <c r="M38" s="154">
        <f t="array" ref="M38">I38+SUM(IF(K31:K35=3,M31:M35))-SUM(IF(J31:J35={34},M31:M35))</f>
        <v>-800</v>
      </c>
      <c r="N38" s="175"/>
      <c r="O38" s="176"/>
      <c r="P38" s="153" t="s">
        <v>48</v>
      </c>
      <c r="Q38" s="154">
        <f t="array" ref="Q38">M38+SUM(IF(O31:O35=3,Q31:Q35))-SUM(IF(N31:N35={34},Q31:Q35))</f>
        <v>-800</v>
      </c>
      <c r="R38" s="175"/>
      <c r="S38" s="176"/>
      <c r="T38" s="153" t="s">
        <v>48</v>
      </c>
      <c r="U38" s="154">
        <f t="array" ref="U38">Q38+SUM(IF(S31:S35=3,U31:U35))-SUM(IF(R31:R35={34},U31:U35))</f>
        <v>-800</v>
      </c>
      <c r="V38" s="175"/>
      <c r="W38" s="176"/>
      <c r="X38" s="153" t="s">
        <v>48</v>
      </c>
      <c r="Y38" s="154">
        <f t="array" ref="Y38">U38+SUM(IF(W31:W35=3,Y31:Y35))-SUM(IF(V31:V35={34},Y31:Y35))</f>
        <v>-800</v>
      </c>
      <c r="Z38" s="175"/>
      <c r="AA38" s="176"/>
      <c r="AB38" s="153" t="s">
        <v>48</v>
      </c>
      <c r="AC38" s="154">
        <f t="array" ref="AC38">Y38+SUM(IF(AA31:AA35=3,AC31:AC35))-SUM(IF(Z31:Z35={34},AC31:AC35))</f>
        <v>-800</v>
      </c>
      <c r="AE38" s="5">
        <v>32</v>
      </c>
      <c r="AF38" s="94"/>
      <c r="AG38" s="9" t="str">
        <f>January!AG38</f>
        <v>Add't Exp. (Furnishing)</v>
      </c>
      <c r="AH38">
        <f t="array" ref="AH38">SUM(IF($B$7:$B$11=AE38,$E$7:$E$11),IF($F$7:$F$11=AE38,$I$7:$I$11),IF($J$7:$J$11=AE38,$M$7:$M$11),IF($N$7:$N$11=AE38,$Q$7:$Q$11),IF($R$7:$R$11=AE38,$U$7:$U$11),IF($V$7:$V$11=AE38,$Y$7:$Y$11),IF($Z$7:$Z$11=AE38,$AC$7:$AC$11),
IF($B$15:$B$19=AE38,$E$15:$E$19),IF($F$15:$F$19=AE38,$I$15:$I$19),IF($J$15:$J$19=AE38,$M$15:$M$19),IF($N$15:$N$19=AE38,$Q$15:$Q$19),IF($R$15:$R$19=AE38,$U$15:$U$19),IF($V$15:$V$19=AE38,$Y$15:$Y$19),IF($Z$15:$Z$19=AE38,$AC$15:$AC$19),
IF($B$23:$B$27=AE38,$E$23:$E$27),IF($F$23:$F$27=AE38,$I$23:$I$27),IF($J$23:$J$27=AE38,$M$23:$M$27),IF($N$23:$N$27=AE38,$Q$23:$Q$27),IF($R$23:$R$27=AE38,$U$23:$U$27),IF($V$23:$V$27=AE38,$Y$23:$Y$27),IF($Z$23:$Z$27=AE38,$AC$23:$AC$27),
IF($B$31:$B$35=AE38,$E$31:$E$35),IF($F$31:$F$35=AE38,$I$31:$I$35),IF($J$31:$J$35=AE38,$M$31:$M$35),IF($N$31:$N$35=AE38,$Q$31:$Q$35),IF($R$31:$R$35=AE38,$U$31:$U$35),IF($V$31:$V$35=AE38,$Y$31:$Y$35),IF($Z$31:$Z$35=AE38,$AC$31:$AC$35),
IF($B$39:$B$43=AE38,$E$39:$E$43),IF($F$39:$F$43=AE38,$I$39:$I$43),IF($J$39:$J$43=AE38,$M$39:$M$43),IF($N$39:$N$43=AE38,$Q$39:$Q$43),IF($R$39:$R$43=AE38,$U$39:$U$43),IF($V$39:$V$43=AE38,$Y$39:$Y$43),IF($Z$39:$Z$43=AE38,$AC$39:$AC$43),
IF($B$47:$B$51=AE38,$E$47:$E$51),IF($F$47:$F$51=AE38,$I$47:$I$51),IF($J$47:$J$51=AE38,$M$47:$M$51),IF($N$47:$N$51=AE38,$Q$47:$Q$51),IF($R$47:$R$51=AE38,$U$47:$U$51),IF($V$47:$V$51=AE38,$Y$47:$Y$51),IF($Z$47:$Z$51=AE38,$AC$47:$AC$51))</f>
        <v>0</v>
      </c>
      <c r="AJ38" s="5"/>
      <c r="AK38" s="5"/>
      <c r="AL38" s="9"/>
    </row>
    <row r="39" spans="2:39" s="89" customFormat="1" x14ac:dyDescent="0.2">
      <c r="B39" s="101"/>
      <c r="C39" s="111"/>
      <c r="D39" s="106"/>
      <c r="E39" s="100"/>
      <c r="F39" s="131"/>
      <c r="G39" s="132"/>
      <c r="H39" s="133"/>
      <c r="I39" s="134"/>
      <c r="J39" s="131"/>
      <c r="K39" s="132"/>
      <c r="L39" s="133"/>
      <c r="M39" s="134"/>
      <c r="N39" s="127"/>
      <c r="O39" s="128"/>
      <c r="P39" s="129"/>
      <c r="Q39" s="130"/>
      <c r="R39" s="127"/>
      <c r="S39" s="128"/>
      <c r="T39" s="129"/>
      <c r="U39" s="130"/>
      <c r="V39" s="127"/>
      <c r="W39" s="128"/>
      <c r="X39" s="163"/>
      <c r="Y39" s="130"/>
      <c r="Z39" s="127"/>
      <c r="AA39" s="128"/>
      <c r="AB39" s="129"/>
      <c r="AC39" s="130"/>
      <c r="AE39" s="93">
        <v>33</v>
      </c>
      <c r="AF39" s="94"/>
      <c r="AG39" s="14" t="s">
        <v>64</v>
      </c>
      <c r="AH39">
        <f t="array" ref="AH39">SUM(IF($B$7:$B$11=AE39,$E$7:$E$11),IF($F$7:$F$11=AE39,$I$7:$I$11),IF($J$7:$J$11=AE39,$M$7:$M$11),IF($N$7:$N$11=AE39,$Q$7:$Q$11),IF($R$7:$R$11=AE39,$U$7:$U$11),IF($V$7:$V$11=AE39,$Y$7:$Y$11),IF($Z$7:$Z$11=AE39,$AC$7:$AC$11),
IF($B$15:$B$19=AE39,$E$15:$E$19),IF($F$15:$F$19=AE39,$I$15:$I$19),IF($J$15:$J$19=AE39,$M$15:$M$19),IF($N$15:$N$19=AE39,$Q$15:$Q$19),IF($R$15:$R$19=AE39,$U$15:$U$19),IF($V$15:$V$19=AE39,$Y$15:$Y$19),IF($Z$15:$Z$19=AE39,$AC$15:$AC$19),
IF($B$23:$B$27=AE39,$E$23:$E$27),IF($F$23:$F$27=AE39,$I$23:$I$27),IF($J$23:$J$27=AE39,$M$23:$M$27),IF($N$23:$N$27=AE39,$Q$23:$Q$27),IF($R$23:$R$27=AE39,$U$23:$U$27),IF($V$23:$V$27=AE39,$Y$23:$Y$27),IF($Z$23:$Z$27=AE39,$AC$23:$AC$27),
IF($B$31:$B$35=AE39,$E$31:$E$35),IF($F$31:$F$35=AE39,$I$31:$I$35),IF($J$31:$J$35=AE39,$M$31:$M$35),IF($N$31:$N$35=AE39,$Q$31:$Q$35),IF($R$31:$R$35=AE39,$U$31:$U$35),IF($V$31:$V$35=AE39,$Y$31:$Y$35),IF($Z$31:$Z$35=AE39,$AC$31:$AC$35),
IF($B$39:$B$43=AE39,$E$39:$E$43),IF($F$39:$F$43=AE39,$I$39:$I$43),IF($J$39:$J$43=AE39,$M$39:$M$43),IF($N$39:$N$43=AE39,$Q$39:$Q$43),IF($R$39:$R$43=AE39,$U$39:$U$43),IF($V$39:$V$43=AE39,$Y$39:$Y$43),IF($Z$39:$Z$43=AE39,$AC$39:$AC$43),
IF($B$47:$B$51=AE39,$E$47:$E$51),IF($F$47:$F$51=AE39,$I$47:$I$51),IF($J$47:$J$51=AE39,$M$47:$M$51),IF($N$47:$N$51=AE39,$Q$47:$Q$51),IF($R$47:$R$51=AE39,$U$47:$U$51),IF($V$47:$V$51=AE39,$Y$47:$Y$51),IF($Z$47:$Z$51=AE39,$AC$47:$AC$51))</f>
        <v>0</v>
      </c>
      <c r="AM39"/>
    </row>
    <row r="40" spans="2:39" s="89" customFormat="1" x14ac:dyDescent="0.2">
      <c r="B40" s="102"/>
      <c r="C40" s="96"/>
      <c r="D40" s="107"/>
      <c r="E40" s="56"/>
      <c r="F40" s="131"/>
      <c r="G40" s="132"/>
      <c r="H40" s="133"/>
      <c r="I40" s="134"/>
      <c r="J40" s="131"/>
      <c r="K40" s="132"/>
      <c r="L40" s="133"/>
      <c r="M40" s="134"/>
      <c r="N40" s="131"/>
      <c r="O40" s="132"/>
      <c r="P40" s="133"/>
      <c r="Q40" s="134"/>
      <c r="R40" s="131"/>
      <c r="S40" s="132"/>
      <c r="T40" s="133"/>
      <c r="U40" s="134"/>
      <c r="V40" s="131"/>
      <c r="W40" s="132"/>
      <c r="X40" s="164"/>
      <c r="Y40" s="134"/>
      <c r="Z40" s="131"/>
      <c r="AA40" s="132"/>
      <c r="AB40" s="133"/>
      <c r="AC40" s="134"/>
      <c r="AE40" s="93">
        <v>34</v>
      </c>
      <c r="AF40" s="94"/>
      <c r="AG40" s="14" t="s">
        <v>63</v>
      </c>
      <c r="AH40">
        <f t="array" ref="AH40">SUM(IF($B$7:$B$11=AE40,$E$7:$E$11),IF($F$7:$F$11=AE40,$I$7:$I$11),IF($J$7:$J$11=AE40,$M$7:$M$11),IF($N$7:$N$11=AE40,$Q$7:$Q$11),IF($R$7:$R$11=AE40,$U$7:$U$11),IF($V$7:$V$11=AE40,$Y$7:$Y$11),IF($Z$7:$Z$11=AE40,$AC$7:$AC$11),
IF($B$15:$B$19=AE40,$E$15:$E$19),IF($F$15:$F$19=AE40,$I$15:$I$19),IF($J$15:$J$19=AE40,$M$15:$M$19),IF($N$15:$N$19=AE40,$Q$15:$Q$19),IF($R$15:$R$19=AE40,$U$15:$U$19),IF($V$15:$V$19=AE40,$Y$15:$Y$19),IF($Z$15:$Z$19=AE40,$AC$15:$AC$19),
IF($B$23:$B$27=AE40,$E$23:$E$27),IF($F$23:$F$27=AE40,$I$23:$I$27),IF($J$23:$J$27=AE40,$M$23:$M$27),IF($N$23:$N$27=AE40,$Q$23:$Q$27),IF($R$23:$R$27=AE40,$U$23:$U$27),IF($V$23:$V$27=AE40,$Y$23:$Y$27),IF($Z$23:$Z$27=AE40,$AC$23:$AC$27),
IF($B$31:$B$35=AE40,$E$31:$E$35),IF($F$31:$F$35=AE40,$I$31:$I$35),IF($J$31:$J$35=AE40,$M$31:$M$35),IF($N$31:$N$35=AE40,$Q$31:$Q$35),IF($R$31:$R$35=AE40,$U$31:$U$35),IF($V$31:$V$35=AE40,$Y$31:$Y$35),IF($Z$31:$Z$35=AE40,$AC$31:$AC$35),
IF($B$39:$B$43=AE40,$E$39:$E$43),IF($F$39:$F$43=AE40,$I$39:$I$43),IF($J$39:$J$43=AE40,$M$39:$M$43),IF($N$39:$N$43=AE40,$Q$39:$Q$43),IF($R$39:$R$43=AE40,$U$39:$U$43),IF($V$39:$V$43=AE40,$Y$39:$Y$43),IF($Z$39:$Z$43=AE40,$AC$39:$AC$43),
IF($B$47:$B$51=AE40,$E$47:$E$51),IF($F$47:$F$51=AE40,$I$47:$I$51),IF($J$47:$J$51=AE40,$M$47:$M$51),IF($N$47:$N$51=AE40,$Q$47:$Q$51),IF($R$47:$R$51=AE40,$U$47:$U$51),IF($V$47:$V$51=AE40,$Y$47:$Y$51),IF($Z$47:$Z$51=AE40,$AC$47:$AC$51))</f>
        <v>0</v>
      </c>
      <c r="AK40" s="93"/>
      <c r="AL40" s="94"/>
      <c r="AM40"/>
    </row>
    <row r="41" spans="2:39" s="89" customFormat="1" x14ac:dyDescent="0.2">
      <c r="B41" s="102"/>
      <c r="C41" s="96"/>
      <c r="D41" s="107"/>
      <c r="E41" s="56"/>
      <c r="F41" s="131"/>
      <c r="G41" s="132"/>
      <c r="H41" s="133"/>
      <c r="I41" s="134"/>
      <c r="J41" s="131"/>
      <c r="K41" s="132"/>
      <c r="L41" s="133"/>
      <c r="M41" s="134"/>
      <c r="N41" s="131"/>
      <c r="O41" s="132"/>
      <c r="P41" s="133"/>
      <c r="Q41" s="134"/>
      <c r="R41" s="131"/>
      <c r="S41" s="132"/>
      <c r="T41" s="133"/>
      <c r="U41" s="134"/>
      <c r="V41" s="131"/>
      <c r="W41" s="132"/>
      <c r="X41" s="164"/>
      <c r="Y41" s="134"/>
      <c r="Z41" s="131"/>
      <c r="AA41" s="132"/>
      <c r="AB41" s="133"/>
      <c r="AC41" s="134"/>
      <c r="AE41" s="93"/>
      <c r="AF41" s="94"/>
      <c r="AG41" s="14"/>
      <c r="AH41"/>
      <c r="AK41" s="93"/>
      <c r="AL41" s="94"/>
      <c r="AM41"/>
    </row>
    <row r="42" spans="2:39" s="89" customFormat="1" x14ac:dyDescent="0.2">
      <c r="B42" s="102"/>
      <c r="C42" s="96"/>
      <c r="D42" s="107"/>
      <c r="E42" s="56"/>
      <c r="F42" s="131"/>
      <c r="G42" s="132"/>
      <c r="H42" s="133"/>
      <c r="I42" s="134"/>
      <c r="J42" s="131"/>
      <c r="K42" s="132"/>
      <c r="L42" s="133"/>
      <c r="M42" s="134"/>
      <c r="N42" s="131"/>
      <c r="O42" s="132"/>
      <c r="P42" s="133"/>
      <c r="Q42" s="134"/>
      <c r="R42" s="131"/>
      <c r="S42" s="132"/>
      <c r="T42" s="133"/>
      <c r="U42" s="134"/>
      <c r="V42" s="131"/>
      <c r="W42" s="132"/>
      <c r="X42" s="133"/>
      <c r="Y42" s="134"/>
      <c r="Z42" s="131"/>
      <c r="AA42" s="132"/>
      <c r="AB42" s="133"/>
      <c r="AC42" s="134"/>
      <c r="AE42" s="95"/>
      <c r="AF42" s="96"/>
      <c r="AG42" s="97"/>
      <c r="AH42"/>
      <c r="AK42" s="93"/>
      <c r="AL42" s="94"/>
      <c r="AM42"/>
    </row>
    <row r="43" spans="2:39" s="89" customFormat="1" x14ac:dyDescent="0.2">
      <c r="B43" s="102"/>
      <c r="C43" s="96"/>
      <c r="D43" s="107"/>
      <c r="E43" s="56"/>
      <c r="F43" s="131"/>
      <c r="G43" s="132"/>
      <c r="H43" s="133"/>
      <c r="I43" s="134"/>
      <c r="J43" s="131"/>
      <c r="K43" s="132"/>
      <c r="L43" s="133"/>
      <c r="M43" s="134"/>
      <c r="N43" s="131"/>
      <c r="O43" s="132"/>
      <c r="P43" s="133"/>
      <c r="Q43" s="134"/>
      <c r="R43" s="131"/>
      <c r="S43" s="132"/>
      <c r="T43" s="133"/>
      <c r="U43" s="134"/>
      <c r="V43" s="131"/>
      <c r="W43" s="132"/>
      <c r="X43" s="133"/>
      <c r="Y43" s="134"/>
      <c r="Z43" s="131"/>
      <c r="AA43" s="132"/>
      <c r="AB43" s="133"/>
      <c r="AC43" s="134"/>
      <c r="AG43" s="122"/>
      <c r="AK43" s="93"/>
      <c r="AL43" s="94"/>
      <c r="AM43"/>
    </row>
    <row r="44" spans="2:39" s="89" customFormat="1" x14ac:dyDescent="0.2">
      <c r="B44" s="173">
        <f>Z36+1</f>
        <v>28</v>
      </c>
      <c r="C44" s="174"/>
      <c r="D44" s="107" t="s">
        <v>51</v>
      </c>
      <c r="E44" s="56">
        <f t="array" ref="E44">AC36+SUM(IF(C39:C43=1,E39:E43))</f>
        <v>1200</v>
      </c>
      <c r="F44" s="177">
        <v>1</v>
      </c>
      <c r="G44" s="178"/>
      <c r="H44" s="133" t="s">
        <v>51</v>
      </c>
      <c r="I44" s="134">
        <f t="array" ref="I44">E44+SUM(IF(G39:G43=1,I39:I43))</f>
        <v>1200</v>
      </c>
      <c r="J44" s="177">
        <f>F44+1</f>
        <v>2</v>
      </c>
      <c r="K44" s="178"/>
      <c r="L44" s="133" t="s">
        <v>51</v>
      </c>
      <c r="M44" s="134">
        <f t="array" ref="M44">I44+SUM(IF(K39:K43=1,M39:M43))</f>
        <v>1200</v>
      </c>
      <c r="N44" s="177">
        <f>J44+1</f>
        <v>3</v>
      </c>
      <c r="O44" s="178"/>
      <c r="P44" s="133" t="s">
        <v>51</v>
      </c>
      <c r="Q44" s="134">
        <f t="array" ref="Q44">M44+SUM(IF(O39:O43=1,Q39:Q43))</f>
        <v>1200</v>
      </c>
      <c r="R44" s="177">
        <f>N44+1</f>
        <v>4</v>
      </c>
      <c r="S44" s="178"/>
      <c r="T44" s="133" t="s">
        <v>51</v>
      </c>
      <c r="U44" s="134">
        <f t="array" ref="U44">Q44+SUM(IF(S39:S43=1,U39:U43))</f>
        <v>1200</v>
      </c>
      <c r="V44" s="177">
        <f>R44+1</f>
        <v>5</v>
      </c>
      <c r="W44" s="178"/>
      <c r="X44" s="133" t="s">
        <v>51</v>
      </c>
      <c r="Y44" s="134">
        <f t="array" ref="Y44">U44+SUM(IF(W39:W43=1,Y39:Y43))</f>
        <v>1200</v>
      </c>
      <c r="Z44" s="177">
        <f>V44+1</f>
        <v>6</v>
      </c>
      <c r="AA44" s="178"/>
      <c r="AB44" s="133" t="s">
        <v>51</v>
      </c>
      <c r="AC44" s="134">
        <f t="array" ref="AC44">Y44+SUM(IF(AA39:AA43=1,AC39:AC43))</f>
        <v>1200</v>
      </c>
      <c r="AG44" s="123"/>
      <c r="AH44"/>
      <c r="AJ44"/>
      <c r="AK44" s="93"/>
      <c r="AL44" s="94"/>
      <c r="AM44"/>
    </row>
    <row r="45" spans="2:39" s="89" customFormat="1" x14ac:dyDescent="0.2">
      <c r="B45" s="173"/>
      <c r="C45" s="174"/>
      <c r="D45" s="107" t="s">
        <v>60</v>
      </c>
      <c r="E45" s="152">
        <f t="array" ref="E45">AC37+SUM(IF(C39:C43=2,E39:E43))-SUM(IF(B39:B43={33},E39:E43))</f>
        <v>5000</v>
      </c>
      <c r="F45" s="177"/>
      <c r="G45" s="178"/>
      <c r="H45" s="133" t="s">
        <v>60</v>
      </c>
      <c r="I45" s="135">
        <f t="array" ref="I45">E45+SUM(IF(G39:G43=2,I39:I43))-SUM(IF(F39:F43={33},I39:I43))</f>
        <v>5000</v>
      </c>
      <c r="J45" s="177"/>
      <c r="K45" s="178"/>
      <c r="L45" s="133" t="s">
        <v>60</v>
      </c>
      <c r="M45" s="135">
        <f t="array" ref="M45">I45+SUM(IF(K39:K43=2,M39:M43))-SUM(IF(J39:J43={33},M39:M43))</f>
        <v>5000</v>
      </c>
      <c r="N45" s="177"/>
      <c r="O45" s="178"/>
      <c r="P45" s="133" t="s">
        <v>60</v>
      </c>
      <c r="Q45" s="135">
        <f t="array" ref="Q45">M45+SUM(IF(O39:O43=2,Q39:Q43))-SUM(IF(N39:N43={33},Q39:Q43))</f>
        <v>5000</v>
      </c>
      <c r="R45" s="177"/>
      <c r="S45" s="178"/>
      <c r="T45" s="133" t="s">
        <v>60</v>
      </c>
      <c r="U45" s="135">
        <f t="array" ref="U45">Q45+SUM(IF(S39:S43=2,U39:U43))-SUM(IF(R39:R43={33},U39:U43))</f>
        <v>5000</v>
      </c>
      <c r="V45" s="177"/>
      <c r="W45" s="178"/>
      <c r="X45" s="133" t="s">
        <v>60</v>
      </c>
      <c r="Y45" s="135">
        <f t="array" ref="Y45">U45+SUM(IF(W39:W43=2,Y39:Y43))-SUM(IF(V39:V43={33},Y39:Y43))</f>
        <v>5000</v>
      </c>
      <c r="Z45" s="177"/>
      <c r="AA45" s="178"/>
      <c r="AB45" s="133" t="s">
        <v>60</v>
      </c>
      <c r="AC45" s="135">
        <f t="array" ref="AC45">Y45+SUM(IF(AA39:AA43=2,AC39:AC43))-SUM(IF(Z39:Z43={33},AC39:AC43))</f>
        <v>5000</v>
      </c>
      <c r="AG45" s="121"/>
      <c r="AH45"/>
      <c r="AJ45"/>
      <c r="AK45" s="93"/>
      <c r="AL45" s="94"/>
      <c r="AM45"/>
    </row>
    <row r="46" spans="2:39" ht="13.5" thickBot="1" x14ac:dyDescent="0.25">
      <c r="B46" s="175"/>
      <c r="C46" s="176"/>
      <c r="D46" s="153" t="s">
        <v>48</v>
      </c>
      <c r="E46" s="154">
        <f t="array" ref="E46">AC38+SUM(IF(C39:C43=3,E39:E43))-SUM(IF(B39:B43={34},E39:E43))</f>
        <v>-800</v>
      </c>
      <c r="F46" s="179"/>
      <c r="G46" s="180"/>
      <c r="H46" s="136" t="s">
        <v>48</v>
      </c>
      <c r="I46" s="137">
        <f t="array" ref="I46">E46+SUM(IF(G39:G43=3,I39:I43))-SUM(IF(F39:F43={34},I39:I43))</f>
        <v>-800</v>
      </c>
      <c r="J46" s="179"/>
      <c r="K46" s="180"/>
      <c r="L46" s="136" t="s">
        <v>48</v>
      </c>
      <c r="M46" s="137">
        <f t="array" ref="M46">I46+SUM(IF(K39:K43=3,M39:M43))-SUM(IF(J39:J43={34},M39:M43))</f>
        <v>-800</v>
      </c>
      <c r="N46" s="179"/>
      <c r="O46" s="180"/>
      <c r="P46" s="136" t="s">
        <v>48</v>
      </c>
      <c r="Q46" s="137">
        <f t="array" ref="Q46">M46+SUM(IF(O39:O43=3,Q39:Q43))-SUM(IF(N39:N43={34},Q39:Q43))</f>
        <v>-800</v>
      </c>
      <c r="R46" s="179"/>
      <c r="S46" s="180"/>
      <c r="T46" s="136" t="s">
        <v>48</v>
      </c>
      <c r="U46" s="137">
        <f t="array" ref="U46">Q46+SUM(IF(S39:S43=3,U39:U43))-SUM(IF(R39:R43={34},U39:U43))</f>
        <v>-800</v>
      </c>
      <c r="V46" s="179"/>
      <c r="W46" s="180"/>
      <c r="X46" s="136" t="s">
        <v>48</v>
      </c>
      <c r="Y46" s="137">
        <f t="array" ref="Y46">U46+SUM(IF(W39:W43=3,Y39:Y43))-SUM(IF(V39:V43={34},Y39:Y43))</f>
        <v>-800</v>
      </c>
      <c r="Z46" s="179"/>
      <c r="AA46" s="180"/>
      <c r="AB46" s="136" t="s">
        <v>48</v>
      </c>
      <c r="AC46" s="137">
        <f t="array" ref="AC46">Y46+SUM(IF(AA39:AA43=3,AC39:AC43))-SUM(IF(Z39:Z43={34},AC39:AC43))</f>
        <v>-800</v>
      </c>
    </row>
    <row r="47" spans="2:39" x14ac:dyDescent="0.2">
      <c r="B47" s="127"/>
      <c r="C47" s="128"/>
      <c r="D47" s="129"/>
      <c r="E47" s="130"/>
      <c r="F47" s="131"/>
      <c r="G47" s="132"/>
      <c r="H47" s="133"/>
      <c r="I47" s="134"/>
      <c r="J47" s="131"/>
      <c r="K47" s="132"/>
      <c r="L47" s="133"/>
      <c r="M47" s="134"/>
      <c r="N47" s="127"/>
      <c r="O47" s="128"/>
      <c r="P47" s="129"/>
      <c r="Q47" s="130"/>
      <c r="R47" s="127"/>
      <c r="S47" s="128"/>
      <c r="T47" s="129"/>
      <c r="U47" s="130"/>
      <c r="V47" s="127"/>
      <c r="W47" s="128"/>
      <c r="X47" s="129"/>
      <c r="Y47" s="130"/>
      <c r="Z47" s="127"/>
      <c r="AA47" s="128"/>
      <c r="AB47" s="129"/>
      <c r="AC47" s="130"/>
    </row>
    <row r="48" spans="2:39" x14ac:dyDescent="0.2">
      <c r="B48" s="131"/>
      <c r="C48" s="132"/>
      <c r="D48" s="133"/>
      <c r="E48" s="134"/>
      <c r="F48" s="131"/>
      <c r="G48" s="132"/>
      <c r="H48" s="133"/>
      <c r="I48" s="134"/>
      <c r="J48" s="131"/>
      <c r="K48" s="132"/>
      <c r="L48" s="133"/>
      <c r="M48" s="134"/>
      <c r="N48" s="131"/>
      <c r="O48" s="132"/>
      <c r="P48" s="133"/>
      <c r="Q48" s="134"/>
      <c r="R48" s="131"/>
      <c r="S48" s="132"/>
      <c r="T48" s="133"/>
      <c r="U48" s="134"/>
      <c r="V48" s="131"/>
      <c r="W48" s="132"/>
      <c r="X48" s="133"/>
      <c r="Y48" s="134"/>
      <c r="Z48" s="131"/>
      <c r="AA48" s="132"/>
      <c r="AB48" s="133"/>
      <c r="AC48" s="134"/>
    </row>
    <row r="49" spans="2:29" x14ac:dyDescent="0.2">
      <c r="B49" s="131"/>
      <c r="C49" s="132"/>
      <c r="D49" s="133"/>
      <c r="E49" s="134"/>
      <c r="F49" s="131"/>
      <c r="G49" s="132"/>
      <c r="H49" s="133"/>
      <c r="I49" s="134"/>
      <c r="J49" s="131"/>
      <c r="K49" s="132"/>
      <c r="L49" s="133"/>
      <c r="M49" s="134"/>
      <c r="N49" s="131"/>
      <c r="O49" s="132"/>
      <c r="P49" s="133"/>
      <c r="Q49" s="134"/>
      <c r="R49" s="131"/>
      <c r="S49" s="132"/>
      <c r="T49" s="133"/>
      <c r="U49" s="134"/>
      <c r="V49" s="131"/>
      <c r="W49" s="132"/>
      <c r="X49" s="133"/>
      <c r="Y49" s="134"/>
      <c r="Z49" s="131"/>
      <c r="AA49" s="132"/>
      <c r="AB49" s="133"/>
      <c r="AC49" s="134"/>
    </row>
    <row r="50" spans="2:29" x14ac:dyDescent="0.2">
      <c r="B50" s="131"/>
      <c r="C50" s="132"/>
      <c r="D50" s="133"/>
      <c r="E50" s="134"/>
      <c r="F50" s="131"/>
      <c r="G50" s="132"/>
      <c r="H50" s="133"/>
      <c r="I50" s="134"/>
      <c r="J50" s="131"/>
      <c r="K50" s="132"/>
      <c r="L50" s="133"/>
      <c r="M50" s="134"/>
      <c r="N50" s="131"/>
      <c r="O50" s="132"/>
      <c r="P50" s="133"/>
      <c r="Q50" s="134"/>
      <c r="R50" s="131"/>
      <c r="S50" s="132"/>
      <c r="T50" s="133"/>
      <c r="U50" s="134"/>
      <c r="V50" s="131"/>
      <c r="W50" s="132"/>
      <c r="X50" s="133"/>
      <c r="Y50" s="134"/>
      <c r="Z50" s="131"/>
      <c r="AA50" s="132"/>
      <c r="AB50" s="133"/>
      <c r="AC50" s="134"/>
    </row>
    <row r="51" spans="2:29" x14ac:dyDescent="0.2">
      <c r="B51" s="131"/>
      <c r="C51" s="132"/>
      <c r="D51" s="133"/>
      <c r="E51" s="134"/>
      <c r="F51" s="131"/>
      <c r="G51" s="132"/>
      <c r="H51" s="133"/>
      <c r="I51" s="134"/>
      <c r="J51" s="131"/>
      <c r="K51" s="132"/>
      <c r="L51" s="133"/>
      <c r="M51" s="134"/>
      <c r="N51" s="131"/>
      <c r="O51" s="132"/>
      <c r="P51" s="133"/>
      <c r="Q51" s="134"/>
      <c r="R51" s="131"/>
      <c r="S51" s="132"/>
      <c r="T51" s="133"/>
      <c r="U51" s="134"/>
      <c r="V51" s="131"/>
      <c r="W51" s="132"/>
      <c r="X51" s="133"/>
      <c r="Y51" s="134"/>
      <c r="Z51" s="131"/>
      <c r="AA51" s="132"/>
      <c r="AB51" s="133"/>
      <c r="AC51" s="134"/>
    </row>
    <row r="52" spans="2:29" x14ac:dyDescent="0.2">
      <c r="B52" s="177">
        <f>Z44+1</f>
        <v>7</v>
      </c>
      <c r="C52" s="178"/>
      <c r="D52" s="133" t="s">
        <v>51</v>
      </c>
      <c r="E52" s="134">
        <f t="array" ref="E52">AC44+SUM(IF(C47:C51=1,E47:E51))</f>
        <v>1200</v>
      </c>
      <c r="F52" s="177">
        <f>B52+1</f>
        <v>8</v>
      </c>
      <c r="G52" s="178"/>
      <c r="H52" s="133" t="s">
        <v>51</v>
      </c>
      <c r="I52" s="134">
        <f t="array" ref="I52">E52+SUM(IF(G47:G51=1,I47:I51))</f>
        <v>1200</v>
      </c>
      <c r="J52" s="177">
        <f>F52+1</f>
        <v>9</v>
      </c>
      <c r="K52" s="178"/>
      <c r="L52" s="133" t="s">
        <v>51</v>
      </c>
      <c r="M52" s="134">
        <f t="array" ref="M52">I52+SUM(IF(K47:K51=1,M47:M51))</f>
        <v>1200</v>
      </c>
      <c r="N52" s="177">
        <f>J52+1</f>
        <v>10</v>
      </c>
      <c r="O52" s="178"/>
      <c r="P52" s="133" t="s">
        <v>51</v>
      </c>
      <c r="Q52" s="134">
        <f t="array" ref="Q52">M52+SUM(IF(O47:O51=1,Q47:Q51))</f>
        <v>1200</v>
      </c>
      <c r="R52" s="177">
        <f>N52+1</f>
        <v>11</v>
      </c>
      <c r="S52" s="178"/>
      <c r="T52" s="133" t="s">
        <v>51</v>
      </c>
      <c r="U52" s="134">
        <f t="array" ref="U52">Q52+SUM(IF(S47:S51=1,U47:U51))</f>
        <v>1200</v>
      </c>
      <c r="V52" s="177">
        <f>R52+1</f>
        <v>12</v>
      </c>
      <c r="W52" s="178"/>
      <c r="X52" s="133" t="s">
        <v>51</v>
      </c>
      <c r="Y52" s="134">
        <f t="array" ref="Y52">U52+SUM(IF(W47:W51=1,Y47:Y51))</f>
        <v>1200</v>
      </c>
      <c r="Z52" s="177">
        <f>V52+1</f>
        <v>13</v>
      </c>
      <c r="AA52" s="178"/>
      <c r="AB52" s="133" t="s">
        <v>51</v>
      </c>
      <c r="AC52" s="134">
        <f t="array" ref="AC52">Y52+SUM(IF(AA47:AA51=1,AC47:AC51))</f>
        <v>1200</v>
      </c>
    </row>
    <row r="53" spans="2:29" x14ac:dyDescent="0.2">
      <c r="B53" s="177"/>
      <c r="C53" s="178"/>
      <c r="D53" s="133" t="s">
        <v>60</v>
      </c>
      <c r="E53" s="135">
        <f t="array" ref="E53">AC45+SUM(IF(C47:C51=2,E47:E51))-SUM(IF(B47:B51={33},E47:E51))</f>
        <v>5000</v>
      </c>
      <c r="F53" s="177"/>
      <c r="G53" s="178"/>
      <c r="H53" s="133" t="s">
        <v>60</v>
      </c>
      <c r="I53" s="135">
        <f t="array" ref="I53">E53+SUM(IF(G47:G51=2,I47:I51))-SUM(IF(F47:F51={33},I47:I51))</f>
        <v>5000</v>
      </c>
      <c r="J53" s="177"/>
      <c r="K53" s="178"/>
      <c r="L53" s="133" t="s">
        <v>60</v>
      </c>
      <c r="M53" s="135">
        <f t="array" ref="M53">I53+SUM(IF(K47:K51=2,M47:M51))-SUM(IF(J47:J51={33},M47:M51))</f>
        <v>5000</v>
      </c>
      <c r="N53" s="177"/>
      <c r="O53" s="178"/>
      <c r="P53" s="133" t="s">
        <v>60</v>
      </c>
      <c r="Q53" s="135">
        <f t="array" ref="Q53">M53+SUM(IF(O47:O51=2,Q47:Q51))-SUM(IF(N47:N51={33},Q47:Q51))</f>
        <v>5000</v>
      </c>
      <c r="R53" s="177"/>
      <c r="S53" s="178"/>
      <c r="T53" s="133" t="s">
        <v>60</v>
      </c>
      <c r="U53" s="135">
        <f t="array" ref="U53">Q53+SUM(IF(S47:S51=2,U47:U51))-SUM(IF(R47:R51={33},U47:U51))</f>
        <v>5000</v>
      </c>
      <c r="V53" s="177"/>
      <c r="W53" s="178"/>
      <c r="X53" s="133" t="s">
        <v>60</v>
      </c>
      <c r="Y53" s="135">
        <f t="array" ref="Y53">U53+SUM(IF(W47:W51=2,Y47:Y51))-SUM(IF(V47:V51={33},Y47:Y51))</f>
        <v>5000</v>
      </c>
      <c r="Z53" s="177"/>
      <c r="AA53" s="178"/>
      <c r="AB53" s="133" t="s">
        <v>60</v>
      </c>
      <c r="AC53" s="135">
        <f t="array" ref="AC53">Y53+SUM(IF(AA47:AA51=2,AC47:AC51))-SUM(IF(Z47:Z51={33},AC47:AC51))</f>
        <v>5000</v>
      </c>
    </row>
    <row r="54" spans="2:29" ht="13.5" thickBot="1" x14ac:dyDescent="0.25">
      <c r="B54" s="179"/>
      <c r="C54" s="180"/>
      <c r="D54" s="136" t="s">
        <v>48</v>
      </c>
      <c r="E54" s="137">
        <f t="array" ref="E54">AC46+SUM(IF(C47:C51=3,E47:E51))-SUM(IF(B47:B51={34},E47:E51))</f>
        <v>-800</v>
      </c>
      <c r="F54" s="179"/>
      <c r="G54" s="180"/>
      <c r="H54" s="136" t="s">
        <v>48</v>
      </c>
      <c r="I54" s="137">
        <f t="array" ref="I54">E54+SUM(IF(G47:G51=3,I47:I51))-SUM(IF(F47:F51={34},I47:I51))</f>
        <v>-800</v>
      </c>
      <c r="J54" s="179"/>
      <c r="K54" s="180"/>
      <c r="L54" s="136" t="s">
        <v>48</v>
      </c>
      <c r="M54" s="137">
        <f t="array" ref="M54">I54+SUM(IF(K47:K51=3,M47:M51))-SUM(IF(J47:J51={34},M47:M51))</f>
        <v>-800</v>
      </c>
      <c r="N54" s="179"/>
      <c r="O54" s="180"/>
      <c r="P54" s="136" t="s">
        <v>48</v>
      </c>
      <c r="Q54" s="137">
        <f t="array" ref="Q54">M54+SUM(IF(O47:O51=3,Q47:Q51))-SUM(IF(N47:N51={34},Q47:Q51))</f>
        <v>-800</v>
      </c>
      <c r="R54" s="179"/>
      <c r="S54" s="180"/>
      <c r="T54" s="136" t="s">
        <v>48</v>
      </c>
      <c r="U54" s="137">
        <f t="array" ref="U54">Q54+SUM(IF(S47:S51=3,U47:U51))-SUM(IF(R47:R51={34},U47:U51))</f>
        <v>-800</v>
      </c>
      <c r="V54" s="179"/>
      <c r="W54" s="180"/>
      <c r="X54" s="136" t="s">
        <v>48</v>
      </c>
      <c r="Y54" s="137">
        <f t="array" ref="Y54">U54+SUM(IF(W47:W51=3,Y47:Y51))-SUM(IF(V47:V51={34},Y47:Y51))</f>
        <v>-800</v>
      </c>
      <c r="Z54" s="179"/>
      <c r="AA54" s="180"/>
      <c r="AB54" s="136" t="s">
        <v>48</v>
      </c>
      <c r="AC54" s="137">
        <f t="array" ref="AC54">Y54+SUM(IF(AA47:AA51=3,AC47:AC51))-SUM(IF(Z47:Z51={34},AC47:AC51))</f>
        <v>-800</v>
      </c>
    </row>
    <row r="55" spans="2:29" x14ac:dyDescent="0.2">
      <c r="D55" s="90" t="s">
        <v>52</v>
      </c>
      <c r="E55" s="2">
        <f>M52</f>
        <v>1200</v>
      </c>
      <c r="H55" s="2">
        <f>E55-E2</f>
        <v>0</v>
      </c>
      <c r="V55" s="15"/>
      <c r="W55" s="15"/>
      <c r="X55" s="15"/>
    </row>
    <row r="56" spans="2:29" x14ac:dyDescent="0.2">
      <c r="D56" s="112" t="s">
        <v>62</v>
      </c>
      <c r="E56" s="2">
        <f>M53</f>
        <v>5000</v>
      </c>
      <c r="H56" s="2">
        <f>E56-E3</f>
        <v>0</v>
      </c>
      <c r="V56" s="15"/>
      <c r="W56" s="15"/>
      <c r="X56" s="15"/>
    </row>
    <row r="57" spans="2:29" x14ac:dyDescent="0.2">
      <c r="D57" s="90" t="s">
        <v>53</v>
      </c>
      <c r="E57" s="2">
        <f>M54</f>
        <v>-800</v>
      </c>
      <c r="H57" s="2">
        <f>E57-E4</f>
        <v>0</v>
      </c>
    </row>
  </sheetData>
  <mergeCells count="50">
    <mergeCell ref="F2:AC4"/>
    <mergeCell ref="B5:E5"/>
    <mergeCell ref="F5:I5"/>
    <mergeCell ref="J5:M5"/>
    <mergeCell ref="N5:Q5"/>
    <mergeCell ref="R5:U5"/>
    <mergeCell ref="V5:Y5"/>
    <mergeCell ref="Z5:AC5"/>
    <mergeCell ref="Z12:AA14"/>
    <mergeCell ref="B20:C22"/>
    <mergeCell ref="F20:G22"/>
    <mergeCell ref="J20:K22"/>
    <mergeCell ref="N20:O22"/>
    <mergeCell ref="R20:S22"/>
    <mergeCell ref="V20:W22"/>
    <mergeCell ref="Z20:AA22"/>
    <mergeCell ref="B12:C14"/>
    <mergeCell ref="F12:G14"/>
    <mergeCell ref="J12:K14"/>
    <mergeCell ref="N12:O14"/>
    <mergeCell ref="R12:S14"/>
    <mergeCell ref="V12:W14"/>
    <mergeCell ref="Z28:AA30"/>
    <mergeCell ref="B36:C38"/>
    <mergeCell ref="F36:G38"/>
    <mergeCell ref="J36:K38"/>
    <mergeCell ref="N36:O38"/>
    <mergeCell ref="R36:S38"/>
    <mergeCell ref="V36:W38"/>
    <mergeCell ref="Z36:AA38"/>
    <mergeCell ref="B28:C30"/>
    <mergeCell ref="F28:G30"/>
    <mergeCell ref="J28:K30"/>
    <mergeCell ref="N28:O30"/>
    <mergeCell ref="R28:S30"/>
    <mergeCell ref="V28:W30"/>
    <mergeCell ref="Z44:AA46"/>
    <mergeCell ref="B52:C54"/>
    <mergeCell ref="F52:G54"/>
    <mergeCell ref="J52:K54"/>
    <mergeCell ref="N52:O54"/>
    <mergeCell ref="R52:S54"/>
    <mergeCell ref="V52:W54"/>
    <mergeCell ref="Z52:AA54"/>
    <mergeCell ref="B44:C46"/>
    <mergeCell ref="F44:G46"/>
    <mergeCell ref="J44:K46"/>
    <mergeCell ref="N44:O46"/>
    <mergeCell ref="R44:S46"/>
    <mergeCell ref="V44:W46"/>
  </mergeCells>
  <conditionalFormatting sqref="E12">
    <cfRule type="cellIs" dxfId="459" priority="49" operator="lessThan">
      <formula>0</formula>
    </cfRule>
  </conditionalFormatting>
  <conditionalFormatting sqref="Y12">
    <cfRule type="cellIs" dxfId="458" priority="44" operator="lessThan">
      <formula>0</formula>
    </cfRule>
  </conditionalFormatting>
  <conditionalFormatting sqref="I12">
    <cfRule type="cellIs" dxfId="457" priority="48" operator="lessThan">
      <formula>0</formula>
    </cfRule>
  </conditionalFormatting>
  <conditionalFormatting sqref="M12">
    <cfRule type="cellIs" dxfId="456" priority="47" operator="lessThan">
      <formula>0</formula>
    </cfRule>
  </conditionalFormatting>
  <conditionalFormatting sqref="Q12">
    <cfRule type="cellIs" dxfId="455" priority="46" operator="lessThan">
      <formula>0</formula>
    </cfRule>
  </conditionalFormatting>
  <conditionalFormatting sqref="AC12">
    <cfRule type="cellIs" dxfId="454" priority="43" operator="lessThan">
      <formula>0</formula>
    </cfRule>
  </conditionalFormatting>
  <conditionalFormatting sqref="E20">
    <cfRule type="cellIs" dxfId="453" priority="42" operator="lessThan">
      <formula>0</formula>
    </cfRule>
  </conditionalFormatting>
  <conditionalFormatting sqref="I20">
    <cfRule type="cellIs" dxfId="452" priority="41" operator="lessThan">
      <formula>0</formula>
    </cfRule>
  </conditionalFormatting>
  <conditionalFormatting sqref="M20">
    <cfRule type="cellIs" dxfId="451" priority="40" operator="lessThan">
      <formula>0</formula>
    </cfRule>
  </conditionalFormatting>
  <conditionalFormatting sqref="Q20">
    <cfRule type="cellIs" dxfId="450" priority="39" operator="lessThan">
      <formula>0</formula>
    </cfRule>
  </conditionalFormatting>
  <conditionalFormatting sqref="U20">
    <cfRule type="cellIs" dxfId="449" priority="38" operator="lessThan">
      <formula>0</formula>
    </cfRule>
  </conditionalFormatting>
  <conditionalFormatting sqref="Y20">
    <cfRule type="cellIs" dxfId="448" priority="37" operator="lessThan">
      <formula>0</formula>
    </cfRule>
  </conditionalFormatting>
  <conditionalFormatting sqref="AC20">
    <cfRule type="cellIs" dxfId="447" priority="36" operator="lessThan">
      <formula>0</formula>
    </cfRule>
  </conditionalFormatting>
  <conditionalFormatting sqref="I28">
    <cfRule type="cellIs" dxfId="446" priority="35" operator="lessThan">
      <formula>0</formula>
    </cfRule>
  </conditionalFormatting>
  <conditionalFormatting sqref="M28">
    <cfRule type="cellIs" dxfId="445" priority="34" operator="lessThan">
      <formula>0</formula>
    </cfRule>
  </conditionalFormatting>
  <conditionalFormatting sqref="Q28">
    <cfRule type="cellIs" dxfId="444" priority="33" operator="lessThan">
      <formula>0</formula>
    </cfRule>
  </conditionalFormatting>
  <conditionalFormatting sqref="U28">
    <cfRule type="cellIs" dxfId="443" priority="32" operator="lessThan">
      <formula>0</formula>
    </cfRule>
  </conditionalFormatting>
  <conditionalFormatting sqref="Y28">
    <cfRule type="cellIs" dxfId="442" priority="31" operator="lessThan">
      <formula>0</formula>
    </cfRule>
  </conditionalFormatting>
  <conditionalFormatting sqref="AC28">
    <cfRule type="cellIs" dxfId="441" priority="30" operator="lessThan">
      <formula>0</formula>
    </cfRule>
  </conditionalFormatting>
  <conditionalFormatting sqref="I36">
    <cfRule type="cellIs" dxfId="440" priority="29" operator="lessThan">
      <formula>0</formula>
    </cfRule>
  </conditionalFormatting>
  <conditionalFormatting sqref="M36">
    <cfRule type="cellIs" dxfId="439" priority="28" operator="lessThan">
      <formula>0</formula>
    </cfRule>
  </conditionalFormatting>
  <conditionalFormatting sqref="Q36">
    <cfRule type="cellIs" dxfId="438" priority="27" operator="lessThan">
      <formula>0</formula>
    </cfRule>
  </conditionalFormatting>
  <conditionalFormatting sqref="U36">
    <cfRule type="cellIs" dxfId="437" priority="26" operator="lessThan">
      <formula>0</formula>
    </cfRule>
  </conditionalFormatting>
  <conditionalFormatting sqref="Y36">
    <cfRule type="cellIs" dxfId="436" priority="25" operator="lessThan">
      <formula>0</formula>
    </cfRule>
  </conditionalFormatting>
  <conditionalFormatting sqref="AC36">
    <cfRule type="cellIs" dxfId="435" priority="24" operator="lessThan">
      <formula>0</formula>
    </cfRule>
  </conditionalFormatting>
  <conditionalFormatting sqref="Y44">
    <cfRule type="cellIs" dxfId="434" priority="19" operator="lessThan">
      <formula>0</formula>
    </cfRule>
  </conditionalFormatting>
  <conditionalFormatting sqref="AC44">
    <cfRule type="cellIs" dxfId="433" priority="18" operator="lessThan">
      <formula>0</formula>
    </cfRule>
  </conditionalFormatting>
  <conditionalFormatting sqref="I52">
    <cfRule type="cellIs" dxfId="432" priority="17" operator="lessThan">
      <formula>0</formula>
    </cfRule>
  </conditionalFormatting>
  <conditionalFormatting sqref="M52">
    <cfRule type="cellIs" dxfId="431" priority="16" operator="lessThan">
      <formula>0</formula>
    </cfRule>
  </conditionalFormatting>
  <conditionalFormatting sqref="U52">
    <cfRule type="cellIs" dxfId="430" priority="15" operator="lessThan">
      <formula>0</formula>
    </cfRule>
  </conditionalFormatting>
  <conditionalFormatting sqref="Y52">
    <cfRule type="cellIs" dxfId="429" priority="14" operator="lessThan">
      <formula>0</formula>
    </cfRule>
  </conditionalFormatting>
  <conditionalFormatting sqref="AC52">
    <cfRule type="cellIs" dxfId="428" priority="13" operator="lessThan">
      <formula>0</formula>
    </cfRule>
  </conditionalFormatting>
  <conditionalFormatting sqref="E28">
    <cfRule type="cellIs" dxfId="427" priority="12" operator="lessThan">
      <formula>0</formula>
    </cfRule>
  </conditionalFormatting>
  <conditionalFormatting sqref="E36">
    <cfRule type="cellIs" dxfId="426" priority="11" operator="lessThan">
      <formula>0</formula>
    </cfRule>
  </conditionalFormatting>
  <conditionalFormatting sqref="E44">
    <cfRule type="cellIs" dxfId="425" priority="10" operator="lessThan">
      <formula>0</formula>
    </cfRule>
  </conditionalFormatting>
  <conditionalFormatting sqref="E52">
    <cfRule type="cellIs" dxfId="424" priority="9" operator="lessThan">
      <formula>0</formula>
    </cfRule>
  </conditionalFormatting>
  <conditionalFormatting sqref="Q52">
    <cfRule type="cellIs" dxfId="423" priority="8" operator="lessThan">
      <formula>0</formula>
    </cfRule>
  </conditionalFormatting>
  <conditionalFormatting sqref="U12">
    <cfRule type="cellIs" dxfId="422" priority="6" operator="lessThan">
      <formula>0</formula>
    </cfRule>
  </conditionalFormatting>
  <conditionalFormatting sqref="I44">
    <cfRule type="cellIs" dxfId="421" priority="4" operator="lessThan">
      <formula>0</formula>
    </cfRule>
  </conditionalFormatting>
  <conditionalFormatting sqref="M44">
    <cfRule type="cellIs" dxfId="420" priority="3" operator="lessThan">
      <formula>0</formula>
    </cfRule>
  </conditionalFormatting>
  <conditionalFormatting sqref="U44">
    <cfRule type="cellIs" dxfId="419" priority="2" operator="lessThan">
      <formula>0</formula>
    </cfRule>
  </conditionalFormatting>
  <conditionalFormatting sqref="Q44">
    <cfRule type="cellIs" dxfId="418" priority="1" operator="lessThan">
      <formula>0</formula>
    </cfRule>
  </conditionalFormatting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rgb="FF0070C0"/>
  </sheetPr>
  <dimension ref="B1:AM57"/>
  <sheetViews>
    <sheetView zoomScale="70" zoomScaleNormal="70" workbookViewId="0">
      <selection activeCell="R44" sqref="R44:S46"/>
    </sheetView>
  </sheetViews>
  <sheetFormatPr defaultRowHeight="12.75" x14ac:dyDescent="0.2"/>
  <cols>
    <col min="1" max="1" width="2.7109375" customWidth="1"/>
    <col min="2" max="3" width="3.28515625" customWidth="1"/>
    <col min="4" max="4" width="10.7109375" customWidth="1"/>
    <col min="5" max="5" width="12.5703125" customWidth="1"/>
    <col min="6" max="7" width="3.42578125" customWidth="1"/>
    <col min="8" max="8" width="10.7109375" customWidth="1"/>
    <col min="9" max="9" width="12.7109375" customWidth="1"/>
    <col min="10" max="11" width="3.42578125" customWidth="1"/>
    <col min="12" max="12" width="10.7109375" customWidth="1"/>
    <col min="13" max="13" width="12.7109375" customWidth="1"/>
    <col min="14" max="15" width="3.42578125" customWidth="1"/>
    <col min="16" max="16" width="10.7109375" customWidth="1"/>
    <col min="17" max="17" width="12.7109375" customWidth="1"/>
    <col min="18" max="19" width="3.42578125" customWidth="1"/>
    <col min="20" max="20" width="10.7109375" customWidth="1"/>
    <col min="21" max="21" width="12.7109375" customWidth="1"/>
    <col min="22" max="23" width="3.42578125" customWidth="1"/>
    <col min="24" max="24" width="10.7109375" customWidth="1"/>
    <col min="25" max="25" width="12.7109375" customWidth="1"/>
    <col min="26" max="27" width="3.42578125" customWidth="1"/>
    <col min="28" max="28" width="10.7109375" customWidth="1"/>
    <col min="29" max="29" width="12.7109375" customWidth="1"/>
    <col min="30" max="30" width="2.7109375" customWidth="1"/>
    <col min="31" max="32" width="3.7109375" style="87" customWidth="1"/>
    <col min="33" max="33" width="21.85546875" style="87" bestFit="1" customWidth="1"/>
    <col min="34" max="34" width="10" bestFit="1" customWidth="1"/>
    <col min="35" max="264" width="8.7109375" customWidth="1"/>
  </cols>
  <sheetData>
    <row r="1" spans="2:39" ht="13.5" thickBot="1" x14ac:dyDescent="0.25">
      <c r="AE1" s="33" t="s">
        <v>61</v>
      </c>
    </row>
    <row r="2" spans="2:39" ht="12.75" customHeight="1" x14ac:dyDescent="0.2">
      <c r="B2" s="4"/>
      <c r="C2" s="108"/>
      <c r="D2" s="98" t="s">
        <v>52</v>
      </c>
      <c r="E2" s="88">
        <f>February!E55</f>
        <v>1200</v>
      </c>
      <c r="F2" s="181" t="str">
        <f ca="1">REPLACE(CELL("filename",A1),1,FIND("]",CELL("filename",A1)),"") &amp; " " &amp;Year</f>
        <v>March 2021</v>
      </c>
      <c r="G2" s="181"/>
      <c r="H2" s="181"/>
      <c r="I2" s="181"/>
      <c r="J2" s="181"/>
      <c r="K2" s="181"/>
      <c r="L2" s="181"/>
      <c r="M2" s="181"/>
      <c r="N2" s="181"/>
      <c r="O2" s="181"/>
      <c r="P2" s="181"/>
      <c r="Q2" s="181"/>
      <c r="R2" s="181"/>
      <c r="S2" s="181"/>
      <c r="T2" s="181"/>
      <c r="U2" s="181"/>
      <c r="V2" s="181"/>
      <c r="W2" s="181"/>
      <c r="X2" s="181"/>
      <c r="Y2" s="181"/>
      <c r="Z2" s="181"/>
      <c r="AA2" s="181"/>
      <c r="AB2" s="181"/>
      <c r="AC2" s="182"/>
      <c r="AE2" s="87">
        <v>1</v>
      </c>
      <c r="AG2" s="87" t="s">
        <v>51</v>
      </c>
    </row>
    <row r="3" spans="2:39" ht="12.75" customHeight="1" x14ac:dyDescent="0.2">
      <c r="B3" s="6"/>
      <c r="C3" s="87"/>
      <c r="D3" s="112" t="s">
        <v>62</v>
      </c>
      <c r="E3" s="7">
        <f>February!E56</f>
        <v>5000</v>
      </c>
      <c r="F3" s="183"/>
      <c r="G3" s="183"/>
      <c r="H3" s="183"/>
      <c r="I3" s="183"/>
      <c r="J3" s="183"/>
      <c r="K3" s="183"/>
      <c r="L3" s="183"/>
      <c r="M3" s="183"/>
      <c r="N3" s="183"/>
      <c r="O3" s="183"/>
      <c r="P3" s="183"/>
      <c r="Q3" s="183"/>
      <c r="R3" s="183"/>
      <c r="S3" s="183"/>
      <c r="T3" s="183"/>
      <c r="U3" s="183"/>
      <c r="V3" s="183"/>
      <c r="W3" s="183"/>
      <c r="X3" s="183"/>
      <c r="Y3" s="183"/>
      <c r="Z3" s="183"/>
      <c r="AA3" s="183"/>
      <c r="AB3" s="183"/>
      <c r="AC3" s="184"/>
      <c r="AE3" s="87">
        <v>2</v>
      </c>
      <c r="AG3" s="87" t="s">
        <v>60</v>
      </c>
    </row>
    <row r="4" spans="2:39" ht="13.5" customHeight="1" thickBot="1" x14ac:dyDescent="0.25">
      <c r="B4" s="11"/>
      <c r="C4" s="109"/>
      <c r="D4" s="99" t="s">
        <v>53</v>
      </c>
      <c r="E4" s="12">
        <f>February!E57</f>
        <v>-800</v>
      </c>
      <c r="F4" s="185"/>
      <c r="G4" s="185"/>
      <c r="H4" s="185"/>
      <c r="I4" s="185"/>
      <c r="J4" s="185"/>
      <c r="K4" s="185"/>
      <c r="L4" s="185"/>
      <c r="M4" s="185"/>
      <c r="N4" s="185"/>
      <c r="O4" s="185"/>
      <c r="P4" s="185"/>
      <c r="Q4" s="185"/>
      <c r="R4" s="185"/>
      <c r="S4" s="185"/>
      <c r="T4" s="185"/>
      <c r="U4" s="185"/>
      <c r="V4" s="185"/>
      <c r="W4" s="185"/>
      <c r="X4" s="185"/>
      <c r="Y4" s="185"/>
      <c r="Z4" s="185"/>
      <c r="AA4" s="185"/>
      <c r="AB4" s="185"/>
      <c r="AC4" s="186"/>
      <c r="AE4" s="87">
        <v>3</v>
      </c>
      <c r="AG4" s="87" t="s">
        <v>48</v>
      </c>
    </row>
    <row r="5" spans="2:39" ht="13.5" thickBot="1" x14ac:dyDescent="0.25">
      <c r="B5" s="187" t="s">
        <v>40</v>
      </c>
      <c r="C5" s="188"/>
      <c r="D5" s="188"/>
      <c r="E5" s="189"/>
      <c r="F5" s="187" t="s">
        <v>41</v>
      </c>
      <c r="G5" s="188"/>
      <c r="H5" s="188"/>
      <c r="I5" s="189"/>
      <c r="J5" s="187" t="s">
        <v>42</v>
      </c>
      <c r="K5" s="188"/>
      <c r="L5" s="188"/>
      <c r="M5" s="189"/>
      <c r="N5" s="187" t="s">
        <v>43</v>
      </c>
      <c r="O5" s="188"/>
      <c r="P5" s="188"/>
      <c r="Q5" s="189"/>
      <c r="R5" s="187" t="s">
        <v>44</v>
      </c>
      <c r="S5" s="188"/>
      <c r="T5" s="188"/>
      <c r="U5" s="189"/>
      <c r="V5" s="187" t="s">
        <v>45</v>
      </c>
      <c r="W5" s="188"/>
      <c r="X5" s="188"/>
      <c r="Y5" s="189"/>
      <c r="Z5" s="187" t="s">
        <v>39</v>
      </c>
      <c r="AA5" s="188"/>
      <c r="AB5" s="188"/>
      <c r="AC5" s="189"/>
      <c r="AE5" s="33" t="s">
        <v>46</v>
      </c>
      <c r="AH5" s="1" t="s">
        <v>54</v>
      </c>
      <c r="AK5" s="93"/>
      <c r="AL5" s="94"/>
    </row>
    <row r="6" spans="2:39" ht="13.5" thickBot="1" x14ac:dyDescent="0.25">
      <c r="B6" s="160" t="s">
        <v>47</v>
      </c>
      <c r="C6" s="161" t="s">
        <v>59</v>
      </c>
      <c r="D6" s="161" t="s">
        <v>49</v>
      </c>
      <c r="E6" s="162" t="s">
        <v>50</v>
      </c>
      <c r="F6" s="160" t="s">
        <v>47</v>
      </c>
      <c r="G6" s="161" t="s">
        <v>59</v>
      </c>
      <c r="H6" s="161" t="s">
        <v>49</v>
      </c>
      <c r="I6" s="162" t="s">
        <v>50</v>
      </c>
      <c r="J6" s="160" t="s">
        <v>47</v>
      </c>
      <c r="K6" s="161" t="s">
        <v>59</v>
      </c>
      <c r="L6" s="161" t="s">
        <v>49</v>
      </c>
      <c r="M6" s="162" t="s">
        <v>50</v>
      </c>
      <c r="N6" s="160" t="s">
        <v>47</v>
      </c>
      <c r="O6" s="161" t="s">
        <v>59</v>
      </c>
      <c r="P6" s="161" t="s">
        <v>49</v>
      </c>
      <c r="Q6" s="162" t="s">
        <v>50</v>
      </c>
      <c r="R6" s="160" t="s">
        <v>47</v>
      </c>
      <c r="S6" s="161" t="s">
        <v>59</v>
      </c>
      <c r="T6" s="161" t="s">
        <v>49</v>
      </c>
      <c r="U6" s="162" t="s">
        <v>50</v>
      </c>
      <c r="V6" s="160" t="s">
        <v>47</v>
      </c>
      <c r="W6" s="161" t="s">
        <v>59</v>
      </c>
      <c r="X6" s="161" t="s">
        <v>49</v>
      </c>
      <c r="Y6" s="162" t="s">
        <v>50</v>
      </c>
      <c r="Z6" s="118" t="s">
        <v>47</v>
      </c>
      <c r="AA6" s="119" t="s">
        <v>59</v>
      </c>
      <c r="AB6" s="119" t="s">
        <v>49</v>
      </c>
      <c r="AC6" s="120" t="s">
        <v>50</v>
      </c>
      <c r="AE6">
        <v>0</v>
      </c>
      <c r="AF6" s="94"/>
      <c r="AG6" t="s">
        <v>58</v>
      </c>
      <c r="AH6">
        <f t="array" ref="AH6">SUM(IF($B$7:$B$11=AE6,$E$7:$E$11),IF($F$7:$F$11=AE6,$I$7:$I$11),IF($J$7:$J$11=AE6,$M$7:$M$11),IF($N$7:$N$11=AE6,$Q$7:$Q$11),IF($R$7:$R$11=AE6,$U$7:$U$11),IF($V$7:$V$11=AE6,$Y$7:$Y$11),IF($Z$7:$Z$11=AE6,$AC$7:$AC$11),
IF($B$15:$B$19=AE6,$E$15:$E$19),IF($F$15:$F$19=AE6,$I$15:$I$19),IF($J$15:$J$19=AE6,$M$15:$M$19),IF($N$15:$N$19=AE6,$Q$15:$Q$19),IF($R$15:$R$19=AE6,$U$15:$U$19),IF($V$15:$V$19=AE6,$Y$15:$Y$19),IF($Z$15:$Z$19=AE6,$AC$15:$AC$19),
IF($B$23:$B$27=AE6,$E$23:$E$27),IF($F$23:$F$27=AE6,$I$23:$I$27),IF($J$23:$J$27=AE6,$M$23:$M$27),IF($N$23:$N$27=AE6,$Q$23:$Q$27),IF($R$23:$R$27=AE6,$U$23:$U$27),IF($V$23:$V$27=AE6,$Y$23:$Y$27),IF($Z$23:$Z$27=AE6,$AC$23:$AC$27),
IF($B$31:$B$35=AE6,$E$31:$E$35),IF($F$31:$F$35=AE6,$I$31:$I$35),IF($J$31:$J$35=AE6,$M$31:$M$35),IF($N$31:$N$35=AE6,$Q$31:$Q$35),IF($R$31:$R$35=AE6,$U$31:$U$35),IF($V$31:$V$35=AE6,$Y$31:$Y$35),IF($Z$31:$Z$35=AE6,$AC$31:$AC$35),
IF($B$39:$B$43=AE6,$E$39:$E$43),IF($F$39:$F$43=AE6,$I$39:$I$43),IF($J$39:$J$43=AE6,$M$39:$M$43),IF($N$39:$N$43=AE6,$Q$39:$Q$43),IF($R$39:$R$43=AE6,$U$39:$U$43),IF($V$39:$V$43=AE6,$Y$39:$Y$43),IF($Z$39:$Z$43=AE6,$AC$39:$AC$43),
IF($B$47:$B$51=AE6,$E$47:$E$51),IF($F$47:$F$51=AE6,$I$47:$I$51),IF($J$47:$J$51=AE6,$M$47:$M$51),IF($N$47:$N$51=AE6,$Q$47:$Q$51),IF($R$47:$R$51=AE6,$U$47:$U$51),IF($V$47:$V$51=AE6,$Y$47:$Y$51),IF($Z$47:$Z$51=AE6,$AC$47:$AC$51))</f>
        <v>0</v>
      </c>
    </row>
    <row r="7" spans="2:39" s="89" customFormat="1" x14ac:dyDescent="0.2">
      <c r="B7" s="127"/>
      <c r="C7" s="128"/>
      <c r="D7" s="129"/>
      <c r="E7" s="130"/>
      <c r="F7" s="101"/>
      <c r="G7" s="111"/>
      <c r="H7" s="106"/>
      <c r="I7" s="100"/>
      <c r="J7" s="101"/>
      <c r="K7" s="111"/>
      <c r="L7" s="106"/>
      <c r="M7" s="100"/>
      <c r="N7" s="101"/>
      <c r="O7" s="111"/>
      <c r="P7" s="106"/>
      <c r="Q7" s="100"/>
      <c r="R7" s="101"/>
      <c r="S7" s="111"/>
      <c r="T7" s="106"/>
      <c r="U7" s="100"/>
      <c r="V7" s="102"/>
      <c r="W7" s="96"/>
      <c r="X7" s="107"/>
      <c r="Y7" s="56"/>
      <c r="Z7" s="102"/>
      <c r="AA7" s="96"/>
      <c r="AB7" s="107"/>
      <c r="AC7" s="156"/>
      <c r="AE7" s="5">
        <v>1</v>
      </c>
      <c r="AF7" s="94"/>
      <c r="AG7" s="9" t="str">
        <f>January!AG7</f>
        <v>Groceries</v>
      </c>
      <c r="AH7">
        <f t="array" ref="AH7">SUM(IF($B$7:$B$11=AE7,$E$7:$E$11),IF($F$7:$F$11=AE7,$I$7:$I$11),IF($J$7:$J$11=AE7,$M$7:$M$11),IF($N$7:$N$11=AE7,$Q$7:$Q$11),IF($R$7:$R$11=AE7,$U$7:$U$11),IF($V$7:$V$11=AE7,$Y$7:$Y$11),IF($Z$7:$Z$11=AE7,$AC$7:$AC$11),
IF($B$15:$B$19=AE7,$E$15:$E$19),IF($F$15:$F$19=AE7,$I$15:$I$19),IF($J$15:$J$19=AE7,$M$15:$M$19),IF($N$15:$N$19=AE7,$Q$15:$Q$19),IF($R$15:$R$19=AE7,$U$15:$U$19),IF($V$15:$V$19=AE7,$Y$15:$Y$19),IF($Z$15:$Z$19=AE7,$AC$15:$AC$19),
IF($B$23:$B$27=AE7,$E$23:$E$27),IF($F$23:$F$27=AE7,$I$23:$I$27),IF($J$23:$J$27=AE7,$M$23:$M$27),IF($N$23:$N$27=AE7,$Q$23:$Q$27),IF($R$23:$R$27=AE7,$U$23:$U$27),IF($V$23:$V$27=AE7,$Y$23:$Y$27),IF($Z$23:$Z$27=AE7,$AC$23:$AC$27),
IF($B$31:$B$35=AE7,$E$31:$E$35),IF($F$31:$F$35=AE7,$I$31:$I$35),IF($J$31:$J$35=AE7,$M$31:$M$35),IF($N$31:$N$35=AE7,$Q$31:$Q$35),IF($R$31:$R$35=AE7,$U$31:$U$35),IF($V$31:$V$35=AE7,$Y$31:$Y$35),IF($Z$31:$Z$35=AE7,$AC$31:$AC$35),
IF($B$39:$B$43=AE7,$E$39:$E$43),IF($F$39:$F$43=AE7,$I$39:$I$43),IF($J$39:$J$43=AE7,$M$39:$M$43),IF($N$39:$N$43=AE7,$Q$39:$Q$43),IF($R$39:$R$43=AE7,$U$39:$U$43),IF($V$39:$V$43=AE7,$Y$39:$Y$43),IF($Z$39:$Z$43=AE7,$AC$39:$AC$43),
IF($B$47:$B$51=AE7,$E$47:$E$51),IF($F$47:$F$51=AE7,$I$47:$I$51),IF($J$47:$J$51=AE7,$M$47:$M$51),IF($N$47:$N$51=AE7,$Q$47:$Q$51),IF($R$47:$R$51=AE7,$U$47:$U$51),IF($V$47:$V$51=AE7,$Y$47:$Y$51),IF($Z$47:$Z$51=AE7,$AC$47:$AC$51))</f>
        <v>0</v>
      </c>
      <c r="AJ7" s="5"/>
      <c r="AK7" s="5"/>
      <c r="AL7" s="9"/>
      <c r="AM7"/>
    </row>
    <row r="8" spans="2:39" s="89" customFormat="1" x14ac:dyDescent="0.2">
      <c r="B8" s="131"/>
      <c r="C8" s="132"/>
      <c r="D8" s="133"/>
      <c r="E8" s="134"/>
      <c r="F8" s="102"/>
      <c r="G8" s="96"/>
      <c r="H8" s="107"/>
      <c r="I8" s="56"/>
      <c r="J8" s="102"/>
      <c r="K8" s="96"/>
      <c r="L8" s="107"/>
      <c r="M8" s="56"/>
      <c r="N8" s="102"/>
      <c r="O8" s="96"/>
      <c r="P8" s="107"/>
      <c r="Q8" s="56"/>
      <c r="R8" s="102"/>
      <c r="S8" s="96"/>
      <c r="T8" s="107"/>
      <c r="U8" s="56"/>
      <c r="V8" s="102"/>
      <c r="W8" s="96"/>
      <c r="X8" s="107"/>
      <c r="Y8" s="56"/>
      <c r="Z8" s="102"/>
      <c r="AA8" s="96"/>
      <c r="AB8" s="107"/>
      <c r="AC8" s="56"/>
      <c r="AE8" s="5">
        <v>2</v>
      </c>
      <c r="AF8" s="94"/>
      <c r="AG8" s="9" t="str">
        <f>January!AG8</f>
        <v>Gasoline</v>
      </c>
      <c r="AH8">
        <f t="array" ref="AH8">SUM(IF($B$7:$B$11=AE8,$E$7:$E$11),IF($F$7:$F$11=AE8,$I$7:$I$11),IF($J$7:$J$11=AE8,$M$7:$M$11),IF($N$7:$N$11=AE8,$Q$7:$Q$11),IF($R$7:$R$11=AE8,$U$7:$U$11),IF($V$7:$V$11=AE8,$Y$7:$Y$11),IF($Z$7:$Z$11=AE8,$AC$7:$AC$11),
IF($B$15:$B$19=AE8,$E$15:$E$19),IF($F$15:$F$19=AE8,$I$15:$I$19),IF($J$15:$J$19=AE8,$M$15:$M$19),IF($N$15:$N$19=AE8,$Q$15:$Q$19),IF($R$15:$R$19=AE8,$U$15:$U$19),IF($V$15:$V$19=AE8,$Y$15:$Y$19),IF($Z$15:$Z$19=AE8,$AC$15:$AC$19),
IF($B$23:$B$27=AE8,$E$23:$E$27),IF($F$23:$F$27=AE8,$I$23:$I$27),IF($J$23:$J$27=AE8,$M$23:$M$27),IF($N$23:$N$27=AE8,$Q$23:$Q$27),IF($R$23:$R$27=AE8,$U$23:$U$27),IF($V$23:$V$27=AE8,$Y$23:$Y$27),IF($Z$23:$Z$27=AE8,$AC$23:$AC$27),
IF($B$31:$B$35=AE8,$E$31:$E$35),IF($F$31:$F$35=AE8,$I$31:$I$35),IF($J$31:$J$35=AE8,$M$31:$M$35),IF($N$31:$N$35=AE8,$Q$31:$Q$35),IF($R$31:$R$35=AE8,$U$31:$U$35),IF($V$31:$V$35=AE8,$Y$31:$Y$35),IF($Z$31:$Z$35=AE8,$AC$31:$AC$35),
IF($B$39:$B$43=AE8,$E$39:$E$43),IF($F$39:$F$43=AE8,$I$39:$I$43),IF($J$39:$J$43=AE8,$M$39:$M$43),IF($N$39:$N$43=AE8,$Q$39:$Q$43),IF($R$39:$R$43=AE8,$U$39:$U$43),IF($V$39:$V$43=AE8,$Y$39:$Y$43),IF($Z$39:$Z$43=AE8,$AC$39:$AC$43),
IF($B$47:$B$51=AE8,$E$47:$E$51),IF($F$47:$F$51=AE8,$I$47:$I$51),IF($J$47:$J$51=AE8,$M$47:$M$51),IF($N$47:$N$51=AE8,$Q$47:$Q$51),IF($R$47:$R$51=AE8,$U$47:$U$51),IF($V$47:$V$51=AE8,$Y$47:$Y$51),IF($Z$47:$Z$51=AE8,$AC$47:$AC$51))</f>
        <v>0</v>
      </c>
      <c r="AJ8" s="5"/>
      <c r="AK8" s="5"/>
      <c r="AL8" s="9"/>
      <c r="AM8"/>
    </row>
    <row r="9" spans="2:39" s="89" customFormat="1" x14ac:dyDescent="0.2">
      <c r="B9" s="131"/>
      <c r="C9" s="132"/>
      <c r="D9" s="133"/>
      <c r="E9" s="134"/>
      <c r="F9" s="102"/>
      <c r="G9" s="96"/>
      <c r="H9" s="107"/>
      <c r="I9" s="56"/>
      <c r="J9" s="102"/>
      <c r="K9" s="96"/>
      <c r="L9" s="107"/>
      <c r="M9" s="56"/>
      <c r="N9" s="102"/>
      <c r="O9" s="96"/>
      <c r="P9" s="107"/>
      <c r="Q9" s="56"/>
      <c r="R9" s="102"/>
      <c r="S9" s="96"/>
      <c r="T9" s="107"/>
      <c r="U9" s="56"/>
      <c r="V9" s="102"/>
      <c r="W9" s="96"/>
      <c r="X9" s="107"/>
      <c r="Y9" s="56"/>
      <c r="Z9" s="102"/>
      <c r="AA9" s="96"/>
      <c r="AB9" s="107"/>
      <c r="AC9" s="56"/>
      <c r="AE9" s="5">
        <v>3</v>
      </c>
      <c r="AF9" s="94"/>
      <c r="AG9" s="9" t="str">
        <f>January!AG9</f>
        <v>User 1 CASH</v>
      </c>
      <c r="AH9">
        <f t="array" ref="AH9">SUM(IF($B$7:$B$11=AE9,$E$7:$E$11),IF($F$7:$F$11=AE9,$I$7:$I$11),IF($J$7:$J$11=AE9,$M$7:$M$11),IF($N$7:$N$11=AE9,$Q$7:$Q$11),IF($R$7:$R$11=AE9,$U$7:$U$11),IF($V$7:$V$11=AE9,$Y$7:$Y$11),IF($Z$7:$Z$11=AE9,$AC$7:$AC$11),
IF($B$15:$B$19=AE9,$E$15:$E$19),IF($F$15:$F$19=AE9,$I$15:$I$19),IF($J$15:$J$19=AE9,$M$15:$M$19),IF($N$15:$N$19=AE9,$Q$15:$Q$19),IF($R$15:$R$19=AE9,$U$15:$U$19),IF($V$15:$V$19=AE9,$Y$15:$Y$19),IF($Z$15:$Z$19=AE9,$AC$15:$AC$19),
IF($B$23:$B$27=AE9,$E$23:$E$27),IF($F$23:$F$27=AE9,$I$23:$I$27),IF($J$23:$J$27=AE9,$M$23:$M$27),IF($N$23:$N$27=AE9,$Q$23:$Q$27),IF($R$23:$R$27=AE9,$U$23:$U$27),IF($V$23:$V$27=AE9,$Y$23:$Y$27),IF($Z$23:$Z$27=AE9,$AC$23:$AC$27),
IF($B$31:$B$35=AE9,$E$31:$E$35),IF($F$31:$F$35=AE9,$I$31:$I$35),IF($J$31:$J$35=AE9,$M$31:$M$35),IF($N$31:$N$35=AE9,$Q$31:$Q$35),IF($R$31:$R$35=AE9,$U$31:$U$35),IF($V$31:$V$35=AE9,$Y$31:$Y$35),IF($Z$31:$Z$35=AE9,$AC$31:$AC$35),
IF($B$39:$B$43=AE9,$E$39:$E$43),IF($F$39:$F$43=AE9,$I$39:$I$43),IF($J$39:$J$43=AE9,$M$39:$M$43),IF($N$39:$N$43=AE9,$Q$39:$Q$43),IF($R$39:$R$43=AE9,$U$39:$U$43),IF($V$39:$V$43=AE9,$Y$39:$Y$43),IF($Z$39:$Z$43=AE9,$AC$39:$AC$43),
IF($B$47:$B$51=AE9,$E$47:$E$51),IF($F$47:$F$51=AE9,$I$47:$I$51),IF($J$47:$J$51=AE9,$M$47:$M$51),IF($N$47:$N$51=AE9,$Q$47:$Q$51),IF($R$47:$R$51=AE9,$U$47:$U$51),IF($V$47:$V$51=AE9,$Y$47:$Y$51),IF($Z$47:$Z$51=AE9,$AC$47:$AC$51))</f>
        <v>0</v>
      </c>
      <c r="AJ9" s="5"/>
      <c r="AK9" s="5"/>
      <c r="AL9" s="9"/>
      <c r="AM9"/>
    </row>
    <row r="10" spans="2:39" s="89" customFormat="1" x14ac:dyDescent="0.2">
      <c r="B10" s="131"/>
      <c r="C10" s="132"/>
      <c r="D10" s="133"/>
      <c r="E10" s="134"/>
      <c r="F10" s="102"/>
      <c r="G10" s="96"/>
      <c r="H10" s="107"/>
      <c r="I10" s="56"/>
      <c r="J10" s="102"/>
      <c r="K10" s="96"/>
      <c r="L10" s="107"/>
      <c r="M10" s="56"/>
      <c r="N10" s="102"/>
      <c r="O10" s="96"/>
      <c r="P10" s="107"/>
      <c r="Q10" s="56"/>
      <c r="R10" s="102"/>
      <c r="S10" s="96"/>
      <c r="T10" s="107"/>
      <c r="U10" s="56"/>
      <c r="V10" s="102"/>
      <c r="W10" s="96"/>
      <c r="X10" s="107"/>
      <c r="Y10" s="56"/>
      <c r="Z10" s="102"/>
      <c r="AA10" s="96"/>
      <c r="AB10" s="107"/>
      <c r="AC10" s="56"/>
      <c r="AE10" s="5">
        <v>4</v>
      </c>
      <c r="AF10" s="94"/>
      <c r="AG10" s="9" t="str">
        <f>January!AG10</f>
        <v>User 2 CASH</v>
      </c>
      <c r="AH10">
        <f t="array" ref="AH10">SUM(IF($B$7:$B$11=AE10,$E$7:$E$11),IF($F$7:$F$11=AE10,$I$7:$I$11),IF($J$7:$J$11=AE10,$M$7:$M$11),IF($N$7:$N$11=AE10,$Q$7:$Q$11),IF($R$7:$R$11=AE10,$U$7:$U$11),IF($V$7:$V$11=AE10,$Y$7:$Y$11),IF($Z$7:$Z$11=AE10,$AC$7:$AC$11),
IF($B$15:$B$19=AE10,$E$15:$E$19),IF($F$15:$F$19=AE10,$I$15:$I$19),IF($J$15:$J$19=AE10,$M$15:$M$19),IF($N$15:$N$19=AE10,$Q$15:$Q$19),IF($R$15:$R$19=AE10,$U$15:$U$19),IF($V$15:$V$19=AE10,$Y$15:$Y$19),IF($Z$15:$Z$19=AE10,$AC$15:$AC$19),
IF($B$23:$B$27=AE10,$E$23:$E$27),IF($F$23:$F$27=AE10,$I$23:$I$27),IF($J$23:$J$27=AE10,$M$23:$M$27),IF($N$23:$N$27=AE10,$Q$23:$Q$27),IF($R$23:$R$27=AE10,$U$23:$U$27),IF($V$23:$V$27=AE10,$Y$23:$Y$27),IF($Z$23:$Z$27=AE10,$AC$23:$AC$27),
IF($B$31:$B$35=AE10,$E$31:$E$35),IF($F$31:$F$35=AE10,$I$31:$I$35),IF($J$31:$J$35=AE10,$M$31:$M$35),IF($N$31:$N$35=AE10,$Q$31:$Q$35),IF($R$31:$R$35=AE10,$U$31:$U$35),IF($V$31:$V$35=AE10,$Y$31:$Y$35),IF($Z$31:$Z$35=AE10,$AC$31:$AC$35),
IF($B$39:$B$43=AE10,$E$39:$E$43),IF($F$39:$F$43=AE10,$I$39:$I$43),IF($J$39:$J$43=AE10,$M$39:$M$43),IF($N$39:$N$43=AE10,$Q$39:$Q$43),IF($R$39:$R$43=AE10,$U$39:$U$43),IF($V$39:$V$43=AE10,$Y$39:$Y$43),IF($Z$39:$Z$43=AE10,$AC$39:$AC$43),
IF($B$47:$B$51=AE10,$E$47:$E$51),IF($F$47:$F$51=AE10,$I$47:$I$51),IF($J$47:$J$51=AE10,$M$47:$M$51),IF($N$47:$N$51=AE10,$Q$47:$Q$51),IF($R$47:$R$51=AE10,$U$47:$U$51),IF($V$47:$V$51=AE10,$Y$47:$Y$51),IF($Z$47:$Z$51=AE10,$AC$47:$AC$51))</f>
        <v>0</v>
      </c>
      <c r="AJ10" s="5"/>
      <c r="AK10" s="5"/>
      <c r="AL10" s="9"/>
      <c r="AM10"/>
    </row>
    <row r="11" spans="2:39" s="89" customFormat="1" x14ac:dyDescent="0.2">
      <c r="B11" s="131"/>
      <c r="C11" s="132"/>
      <c r="D11" s="133"/>
      <c r="E11" s="134"/>
      <c r="F11" s="102"/>
      <c r="G11" s="96"/>
      <c r="H11" s="107"/>
      <c r="I11" s="56"/>
      <c r="J11" s="102"/>
      <c r="K11" s="96"/>
      <c r="L11" s="107"/>
      <c r="M11" s="56"/>
      <c r="N11" s="102"/>
      <c r="O11" s="96"/>
      <c r="P11" s="107"/>
      <c r="Q11" s="56"/>
      <c r="R11" s="102"/>
      <c r="S11" s="96"/>
      <c r="T11" s="107"/>
      <c r="U11" s="56"/>
      <c r="V11" s="102"/>
      <c r="W11" s="96"/>
      <c r="X11" s="107"/>
      <c r="Y11" s="56"/>
      <c r="Z11" s="102"/>
      <c r="AA11" s="96"/>
      <c r="AB11" s="107"/>
      <c r="AC11" s="56"/>
      <c r="AE11" s="5">
        <v>5</v>
      </c>
      <c r="AF11" s="94"/>
      <c r="AG11" s="9" t="str">
        <f>January!AG11</f>
        <v>Recreation</v>
      </c>
      <c r="AH11">
        <f t="array" ref="AH11">SUM(IF($B$7:$B$11=AE11,$E$7:$E$11),IF($F$7:$F$11=AE11,$I$7:$I$11),IF($J$7:$J$11=AE11,$M$7:$M$11),IF($N$7:$N$11=AE11,$Q$7:$Q$11),IF($R$7:$R$11=AE11,$U$7:$U$11),IF($V$7:$V$11=AE11,$Y$7:$Y$11),IF($Z$7:$Z$11=AE11,$AC$7:$AC$11),
IF($B$15:$B$19=AE11,$E$15:$E$19),IF($F$15:$F$19=AE11,$I$15:$I$19),IF($J$15:$J$19=AE11,$M$15:$M$19),IF($N$15:$N$19=AE11,$Q$15:$Q$19),IF($R$15:$R$19=AE11,$U$15:$U$19),IF($V$15:$V$19=AE11,$Y$15:$Y$19),IF($Z$15:$Z$19=AE11,$AC$15:$AC$19),
IF($B$23:$B$27=AE11,$E$23:$E$27),IF($F$23:$F$27=AE11,$I$23:$I$27),IF($J$23:$J$27=AE11,$M$23:$M$27),IF($N$23:$N$27=AE11,$Q$23:$Q$27),IF($R$23:$R$27=AE11,$U$23:$U$27),IF($V$23:$V$27=AE11,$Y$23:$Y$27),IF($Z$23:$Z$27=AE11,$AC$23:$AC$27),
IF($B$31:$B$35=AE11,$E$31:$E$35),IF($F$31:$F$35=AE11,$I$31:$I$35),IF($J$31:$J$35=AE11,$M$31:$M$35),IF($N$31:$N$35=AE11,$Q$31:$Q$35),IF($R$31:$R$35=AE11,$U$31:$U$35),IF($V$31:$V$35=AE11,$Y$31:$Y$35),IF($Z$31:$Z$35=AE11,$AC$31:$AC$35),
IF($B$39:$B$43=AE11,$E$39:$E$43),IF($F$39:$F$43=AE11,$I$39:$I$43),IF($J$39:$J$43=AE11,$M$39:$M$43),IF($N$39:$N$43=AE11,$Q$39:$Q$43),IF($R$39:$R$43=AE11,$U$39:$U$43),IF($V$39:$V$43=AE11,$Y$39:$Y$43),IF($Z$39:$Z$43=AE11,$AC$39:$AC$43),
IF($B$47:$B$51=AE11,$E$47:$E$51),IF($F$47:$F$51=AE11,$I$47:$I$51),IF($J$47:$J$51=AE11,$M$47:$M$51),IF($N$47:$N$51=AE11,$Q$47:$Q$51),IF($R$47:$R$51=AE11,$U$47:$U$51),IF($V$47:$V$51=AE11,$Y$47:$Y$51),IF($Z$47:$Z$51=AE11,$AC$47:$AC$51))</f>
        <v>0</v>
      </c>
      <c r="AJ11" s="5"/>
      <c r="AK11" s="5"/>
      <c r="AL11" s="9"/>
      <c r="AM11"/>
    </row>
    <row r="12" spans="2:39" s="89" customFormat="1" x14ac:dyDescent="0.2">
      <c r="B12" s="177">
        <v>28</v>
      </c>
      <c r="C12" s="178"/>
      <c r="D12" s="133" t="s">
        <v>51</v>
      </c>
      <c r="E12" s="134">
        <f t="array" ref="E12">E2+SUM(IF(C7:C11=1,E7:E11))</f>
        <v>1200</v>
      </c>
      <c r="F12" s="173">
        <v>1</v>
      </c>
      <c r="G12" s="174"/>
      <c r="H12" s="107" t="s">
        <v>51</v>
      </c>
      <c r="I12" s="56">
        <f t="array" ref="I12">E12+SUM(IF(G7:G11=1,I7:I11))</f>
        <v>1200</v>
      </c>
      <c r="J12" s="173">
        <f>F12+1</f>
        <v>2</v>
      </c>
      <c r="K12" s="174"/>
      <c r="L12" s="107" t="s">
        <v>51</v>
      </c>
      <c r="M12" s="56">
        <f t="array" ref="M12">I12+SUM(IF(K7:K11=1,M7:M11))</f>
        <v>1200</v>
      </c>
      <c r="N12" s="173">
        <f>J12+1</f>
        <v>3</v>
      </c>
      <c r="O12" s="174"/>
      <c r="P12" s="107" t="s">
        <v>51</v>
      </c>
      <c r="Q12" s="56">
        <f t="array" ref="Q12">M12+SUM(IF(O7:O11=1,Q7:Q11))</f>
        <v>1200</v>
      </c>
      <c r="R12" s="173">
        <f>N12+1</f>
        <v>4</v>
      </c>
      <c r="S12" s="174"/>
      <c r="T12" s="107" t="s">
        <v>51</v>
      </c>
      <c r="U12" s="56">
        <f t="array" ref="U12">Q12+SUM(IF(S7:S11=1,U7:U11))</f>
        <v>1200</v>
      </c>
      <c r="V12" s="173">
        <f>R12+1</f>
        <v>5</v>
      </c>
      <c r="W12" s="174"/>
      <c r="X12" s="107" t="s">
        <v>51</v>
      </c>
      <c r="Y12" s="56">
        <f t="array" ref="Y12">U12+SUM(IF(W7:W11=1,Y7:Y11))</f>
        <v>1200</v>
      </c>
      <c r="Z12" s="173">
        <f>V12+1</f>
        <v>6</v>
      </c>
      <c r="AA12" s="174"/>
      <c r="AB12" s="104" t="s">
        <v>51</v>
      </c>
      <c r="AC12" s="56">
        <f t="array" ref="AC12">Y12+SUM(IF(AA7:AA11=1,AC7:AC11))</f>
        <v>1200</v>
      </c>
      <c r="AE12" s="5">
        <v>6</v>
      </c>
      <c r="AF12" s="94"/>
      <c r="AG12" s="9" t="str">
        <f>January!AG12</f>
        <v>Work Exp</v>
      </c>
      <c r="AH12">
        <f t="array" ref="AH12">SUM(IF($B$7:$B$11=AE12,$E$7:$E$11),IF($F$7:$F$11=AE12,$I$7:$I$11),IF($J$7:$J$11=AE12,$M$7:$M$11),IF($N$7:$N$11=AE12,$Q$7:$Q$11),IF($R$7:$R$11=AE12,$U$7:$U$11),IF($V$7:$V$11=AE12,$Y$7:$Y$11),IF($Z$7:$Z$11=AE12,$AC$7:$AC$11),
IF($B$15:$B$19=AE12,$E$15:$E$19),IF($F$15:$F$19=AE12,$I$15:$I$19),IF($J$15:$J$19=AE12,$M$15:$M$19),IF($N$15:$N$19=AE12,$Q$15:$Q$19),IF($R$15:$R$19=AE12,$U$15:$U$19),IF($V$15:$V$19=AE12,$Y$15:$Y$19),IF($Z$15:$Z$19=AE12,$AC$15:$AC$19),
IF($B$23:$B$27=AE12,$E$23:$E$27),IF($F$23:$F$27=AE12,$I$23:$I$27),IF($J$23:$J$27=AE12,$M$23:$M$27),IF($N$23:$N$27=AE12,$Q$23:$Q$27),IF($R$23:$R$27=AE12,$U$23:$U$27),IF($V$23:$V$27=AE12,$Y$23:$Y$27),IF($Z$23:$Z$27=AE12,$AC$23:$AC$27),
IF($B$31:$B$35=AE12,$E$31:$E$35),IF($F$31:$F$35=AE12,$I$31:$I$35),IF($J$31:$J$35=AE12,$M$31:$M$35),IF($N$31:$N$35=AE12,$Q$31:$Q$35),IF($R$31:$R$35=AE12,$U$31:$U$35),IF($V$31:$V$35=AE12,$Y$31:$Y$35),IF($Z$31:$Z$35=AE12,$AC$31:$AC$35),
IF($B$39:$B$43=AE12,$E$39:$E$43),IF($F$39:$F$43=AE12,$I$39:$I$43),IF($J$39:$J$43=AE12,$M$39:$M$43),IF($N$39:$N$43=AE12,$Q$39:$Q$43),IF($R$39:$R$43=AE12,$U$39:$U$43),IF($V$39:$V$43=AE12,$Y$39:$Y$43),IF($Z$39:$Z$43=AE12,$AC$39:$AC$43),
IF($B$47:$B$51=AE12,$E$47:$E$51),IF($F$47:$F$51=AE12,$I$47:$I$51),IF($J$47:$J$51=AE12,$M$47:$M$51),IF($N$47:$N$51=AE12,$Q$47:$Q$51),IF($R$47:$R$51=AE12,$U$47:$U$51),IF($V$47:$V$51=AE12,$Y$47:$Y$51),IF($Z$47:$Z$51=AE12,$AC$47:$AC$51))</f>
        <v>0</v>
      </c>
      <c r="AJ12" s="5"/>
      <c r="AK12" s="5"/>
      <c r="AL12" s="9"/>
      <c r="AM12"/>
    </row>
    <row r="13" spans="2:39" s="89" customFormat="1" x14ac:dyDescent="0.2">
      <c r="B13" s="177"/>
      <c r="C13" s="178"/>
      <c r="D13" s="133" t="s">
        <v>60</v>
      </c>
      <c r="E13" s="135">
        <f t="array" ref="E13">E3+SUM(IF(C7:C11=2,E7:E11))-SUM(IF(B7:B11={33},E7:E11))</f>
        <v>5000</v>
      </c>
      <c r="F13" s="173"/>
      <c r="G13" s="174"/>
      <c r="H13" s="107" t="s">
        <v>60</v>
      </c>
      <c r="I13" s="152">
        <f t="array" ref="I13">E13+SUM(IF(G7:G11=2,I7:I11))-SUM(IF(F7:F11={33},I7:I11))</f>
        <v>5000</v>
      </c>
      <c r="J13" s="173"/>
      <c r="K13" s="174"/>
      <c r="L13" s="107" t="s">
        <v>60</v>
      </c>
      <c r="M13" s="152">
        <f t="array" ref="M13">I13+SUM(IF(K7:K11=2,M7:M11))-SUM(IF(J7:J11={33},M7:M11))</f>
        <v>5000</v>
      </c>
      <c r="N13" s="173"/>
      <c r="O13" s="174"/>
      <c r="P13" s="107" t="s">
        <v>60</v>
      </c>
      <c r="Q13" s="152">
        <f t="array" ref="Q13">M13+SUM(IF(O7:O11=2,Q7:Q11))-SUM(IF(N7:N11={33},Q7:Q11))</f>
        <v>5000</v>
      </c>
      <c r="R13" s="173"/>
      <c r="S13" s="174"/>
      <c r="T13" s="107" t="s">
        <v>60</v>
      </c>
      <c r="U13" s="152">
        <f t="array" ref="U13">Q13+SUM(IF(S7:S11=2,U7:U11))-SUM(IF(R7:R11={33},U7:U11))</f>
        <v>5000</v>
      </c>
      <c r="V13" s="173"/>
      <c r="W13" s="174"/>
      <c r="X13" s="107" t="s">
        <v>60</v>
      </c>
      <c r="Y13" s="152">
        <f t="array" ref="Y13">U13+SUM(IF(W7:W11=2,Y7:Y11))-SUM(IF(V7:V11={33},Y7:Y11))</f>
        <v>5000</v>
      </c>
      <c r="Z13" s="173"/>
      <c r="AA13" s="174"/>
      <c r="AB13" s="104" t="s">
        <v>60</v>
      </c>
      <c r="AC13" s="21">
        <f t="array" ref="AC13">Y13+SUM(IF(AA7:AA11=2,AC7:AC11))-SUM(IF(Z7:Z11={33},AC7:AC11))</f>
        <v>5000</v>
      </c>
      <c r="AE13" s="5">
        <v>7</v>
      </c>
      <c r="AF13" s="94"/>
      <c r="AG13" s="9" t="str">
        <f>January!AG13</f>
        <v>Rent / 1st Mortgage</v>
      </c>
      <c r="AH13">
        <f t="array" ref="AH13">SUM(IF($B$7:$B$11=AE13,$E$7:$E$11),IF($F$7:$F$11=AE13,$I$7:$I$11),IF($J$7:$J$11=AE13,$M$7:$M$11),IF($N$7:$N$11=AE13,$Q$7:$Q$11),IF($R$7:$R$11=AE13,$U$7:$U$11),IF($V$7:$V$11=AE13,$Y$7:$Y$11),IF($Z$7:$Z$11=AE13,$AC$7:$AC$11),
IF($B$15:$B$19=AE13,$E$15:$E$19),IF($F$15:$F$19=AE13,$I$15:$I$19),IF($J$15:$J$19=AE13,$M$15:$M$19),IF($N$15:$N$19=AE13,$Q$15:$Q$19),IF($R$15:$R$19=AE13,$U$15:$U$19),IF($V$15:$V$19=AE13,$Y$15:$Y$19),IF($Z$15:$Z$19=AE13,$AC$15:$AC$19),
IF($B$23:$B$27=AE13,$E$23:$E$27),IF($F$23:$F$27=AE13,$I$23:$I$27),IF($J$23:$J$27=AE13,$M$23:$M$27),IF($N$23:$N$27=AE13,$Q$23:$Q$27),IF($R$23:$R$27=AE13,$U$23:$U$27),IF($V$23:$V$27=AE13,$Y$23:$Y$27),IF($Z$23:$Z$27=AE13,$AC$23:$AC$27),
IF($B$31:$B$35=AE13,$E$31:$E$35),IF($F$31:$F$35=AE13,$I$31:$I$35),IF($J$31:$J$35=AE13,$M$31:$M$35),IF($N$31:$N$35=AE13,$Q$31:$Q$35),IF($R$31:$R$35=AE13,$U$31:$U$35),IF($V$31:$V$35=AE13,$Y$31:$Y$35),IF($Z$31:$Z$35=AE13,$AC$31:$AC$35),
IF($B$39:$B$43=AE13,$E$39:$E$43),IF($F$39:$F$43=AE13,$I$39:$I$43),IF($J$39:$J$43=AE13,$M$39:$M$43),IF($N$39:$N$43=AE13,$Q$39:$Q$43),IF($R$39:$R$43=AE13,$U$39:$U$43),IF($V$39:$V$43=AE13,$Y$39:$Y$43),IF($Z$39:$Z$43=AE13,$AC$39:$AC$43),
IF($B$47:$B$51=AE13,$E$47:$E$51),IF($F$47:$F$51=AE13,$I$47:$I$51),IF($J$47:$J$51=AE13,$M$47:$M$51),IF($N$47:$N$51=AE13,$Q$47:$Q$51),IF($R$47:$R$51=AE13,$U$47:$U$51),IF($V$47:$V$51=AE13,$Y$47:$Y$51),IF($Z$47:$Z$51=AE13,$AC$47:$AC$51))</f>
        <v>0</v>
      </c>
      <c r="AJ13" s="5"/>
      <c r="AK13" s="5"/>
      <c r="AL13" s="9"/>
      <c r="AM13"/>
    </row>
    <row r="14" spans="2:39" ht="13.5" thickBot="1" x14ac:dyDescent="0.25">
      <c r="B14" s="179"/>
      <c r="C14" s="180"/>
      <c r="D14" s="136" t="s">
        <v>48</v>
      </c>
      <c r="E14" s="137">
        <f t="array" ref="E14">E4+SUM(IF(C7:C11=3,E7:E11))-SUM(IF(B7:B11={34},E7:E11))</f>
        <v>-800</v>
      </c>
      <c r="F14" s="175"/>
      <c r="G14" s="176"/>
      <c r="H14" s="153" t="s">
        <v>48</v>
      </c>
      <c r="I14" s="154">
        <f t="array" ref="I14">E14+SUM(IF(G7:G11=3,I7:I11))-SUM(IF(F7:F11={34},I7:I11))</f>
        <v>-800</v>
      </c>
      <c r="J14" s="175"/>
      <c r="K14" s="176"/>
      <c r="L14" s="153" t="s">
        <v>48</v>
      </c>
      <c r="M14" s="154">
        <f t="array" ref="M14">I14+SUM(IF(K7:K11=3,M7:M11))-SUM(IF(J7:J11={34},M7:M11))</f>
        <v>-800</v>
      </c>
      <c r="N14" s="175"/>
      <c r="O14" s="176"/>
      <c r="P14" s="153" t="s">
        <v>48</v>
      </c>
      <c r="Q14" s="154">
        <f t="array" ref="Q14">M14+SUM(IF(O7:O11=3,Q7:Q11))-SUM(IF(N7:N11={34},Q7:Q11))</f>
        <v>-800</v>
      </c>
      <c r="R14" s="175"/>
      <c r="S14" s="176"/>
      <c r="T14" s="153" t="s">
        <v>48</v>
      </c>
      <c r="U14" s="154">
        <f t="array" ref="U14">Q14+SUM(IF(S7:S11=3,U7:U11))-SUM(IF(R7:R11={34},U7:U11))</f>
        <v>-800</v>
      </c>
      <c r="V14" s="175"/>
      <c r="W14" s="176"/>
      <c r="X14" s="153" t="s">
        <v>48</v>
      </c>
      <c r="Y14" s="154">
        <f t="array" ref="Y14">U14+SUM(IF(W7:W11=3,Y7:Y11))-SUM(IF(V7:V11={34},Y7:Y11))</f>
        <v>-800</v>
      </c>
      <c r="Z14" s="175"/>
      <c r="AA14" s="176"/>
      <c r="AB14" s="105" t="s">
        <v>48</v>
      </c>
      <c r="AC14" s="25">
        <f t="array" ref="AC14">Y14+SUM(IF(AA7:AA11=3,AC7:AC11))-SUM(IF(Z7:Z11={34},AC7:AC11))</f>
        <v>-800</v>
      </c>
      <c r="AE14" s="5">
        <v>8</v>
      </c>
      <c r="AF14" s="94"/>
      <c r="AG14" s="9" t="str">
        <f>January!AG14</f>
        <v>2nd Mortgage</v>
      </c>
      <c r="AH14">
        <f t="array" ref="AH14">SUM(IF($B$7:$B$11=AE14,$E$7:$E$11),IF($F$7:$F$11=AE14,$I$7:$I$11),IF($J$7:$J$11=AE14,$M$7:$M$11),IF($N$7:$N$11=AE14,$Q$7:$Q$11),IF($R$7:$R$11=AE14,$U$7:$U$11),IF($V$7:$V$11=AE14,$Y$7:$Y$11),IF($Z$7:$Z$11=AE14,$AC$7:$AC$11),
IF($B$15:$B$19=AE14,$E$15:$E$19),IF($F$15:$F$19=AE14,$I$15:$I$19),IF($J$15:$J$19=AE14,$M$15:$M$19),IF($N$15:$N$19=AE14,$Q$15:$Q$19),IF($R$15:$R$19=AE14,$U$15:$U$19),IF($V$15:$V$19=AE14,$Y$15:$Y$19),IF($Z$15:$Z$19=AE14,$AC$15:$AC$19),
IF($B$23:$B$27=AE14,$E$23:$E$27),IF($F$23:$F$27=AE14,$I$23:$I$27),IF($J$23:$J$27=AE14,$M$23:$M$27),IF($N$23:$N$27=AE14,$Q$23:$Q$27),IF($R$23:$R$27=AE14,$U$23:$U$27),IF($V$23:$V$27=AE14,$Y$23:$Y$27),IF($Z$23:$Z$27=AE14,$AC$23:$AC$27),
IF($B$31:$B$35=AE14,$E$31:$E$35),IF($F$31:$F$35=AE14,$I$31:$I$35),IF($J$31:$J$35=AE14,$M$31:$M$35),IF($N$31:$N$35=AE14,$Q$31:$Q$35),IF($R$31:$R$35=AE14,$U$31:$U$35),IF($V$31:$V$35=AE14,$Y$31:$Y$35),IF($Z$31:$Z$35=AE14,$AC$31:$AC$35),
IF($B$39:$B$43=AE14,$E$39:$E$43),IF($F$39:$F$43=AE14,$I$39:$I$43),IF($J$39:$J$43=AE14,$M$39:$M$43),IF($N$39:$N$43=AE14,$Q$39:$Q$43),IF($R$39:$R$43=AE14,$U$39:$U$43),IF($V$39:$V$43=AE14,$Y$39:$Y$43),IF($Z$39:$Z$43=AE14,$AC$39:$AC$43),
IF($B$47:$B$51=AE14,$E$47:$E$51),IF($F$47:$F$51=AE14,$I$47:$I$51),IF($J$47:$J$51=AE14,$M$47:$M$51),IF($N$47:$N$51=AE14,$Q$47:$Q$51),IF($R$47:$R$51=AE14,$U$47:$U$51),IF($V$47:$V$51=AE14,$Y$47:$Y$51),IF($Z$47:$Z$51=AE14,$AC$47:$AC$51))</f>
        <v>0</v>
      </c>
      <c r="AJ14" s="5"/>
      <c r="AK14" s="5"/>
      <c r="AL14" s="9"/>
    </row>
    <row r="15" spans="2:39" s="89" customFormat="1" x14ac:dyDescent="0.2">
      <c r="B15" s="101"/>
      <c r="C15" s="111"/>
      <c r="D15" s="106"/>
      <c r="E15" s="100"/>
      <c r="F15" s="102"/>
      <c r="G15" s="96"/>
      <c r="H15" s="113"/>
      <c r="I15" s="56"/>
      <c r="J15" s="102"/>
      <c r="K15" s="96"/>
      <c r="L15" s="113"/>
      <c r="M15" s="56"/>
      <c r="N15" s="102"/>
      <c r="O15" s="96"/>
      <c r="P15" s="113"/>
      <c r="Q15" s="56"/>
      <c r="R15" s="102"/>
      <c r="S15" s="96"/>
      <c r="T15" s="113"/>
      <c r="U15" s="56"/>
      <c r="V15" s="102"/>
      <c r="W15" s="96"/>
      <c r="X15" s="107"/>
      <c r="Y15" s="56"/>
      <c r="Z15" s="101"/>
      <c r="AA15" s="111"/>
      <c r="AB15" s="106"/>
      <c r="AC15" s="100"/>
      <c r="AE15" s="5">
        <v>9</v>
      </c>
      <c r="AF15" s="94"/>
      <c r="AG15" s="9" t="str">
        <f>January!AG15</f>
        <v>HOA Assesments</v>
      </c>
      <c r="AH15">
        <f t="array" ref="AH15">SUM(IF($B$7:$B$11=AE15,$E$7:$E$11),IF($F$7:$F$11=AE15,$I$7:$I$11),IF($J$7:$J$11=AE15,$M$7:$M$11),IF($N$7:$N$11=AE15,$Q$7:$Q$11),IF($R$7:$R$11=AE15,$U$7:$U$11),IF($V$7:$V$11=AE15,$Y$7:$Y$11),IF($Z$7:$Z$11=AE15,$AC$7:$AC$11),
IF($B$15:$B$19=AE15,$E$15:$E$19),IF($F$15:$F$19=AE15,$I$15:$I$19),IF($J$15:$J$19=AE15,$M$15:$M$19),IF($N$15:$N$19=AE15,$Q$15:$Q$19),IF($R$15:$R$19=AE15,$U$15:$U$19),IF($V$15:$V$19=AE15,$Y$15:$Y$19),IF($Z$15:$Z$19=AE15,$AC$15:$AC$19),
IF($B$23:$B$27=AE15,$E$23:$E$27),IF($F$23:$F$27=AE15,$I$23:$I$27),IF($J$23:$J$27=AE15,$M$23:$M$27),IF($N$23:$N$27=AE15,$Q$23:$Q$27),IF($R$23:$R$27=AE15,$U$23:$U$27),IF($V$23:$V$27=AE15,$Y$23:$Y$27),IF($Z$23:$Z$27=AE15,$AC$23:$AC$27),
IF($B$31:$B$35=AE15,$E$31:$E$35),IF($F$31:$F$35=AE15,$I$31:$I$35),IF($J$31:$J$35=AE15,$M$31:$M$35),IF($N$31:$N$35=AE15,$Q$31:$Q$35),IF($R$31:$R$35=AE15,$U$31:$U$35),IF($V$31:$V$35=AE15,$Y$31:$Y$35),IF($Z$31:$Z$35=AE15,$AC$31:$AC$35),
IF($B$39:$B$43=AE15,$E$39:$E$43),IF($F$39:$F$43=AE15,$I$39:$I$43),IF($J$39:$J$43=AE15,$M$39:$M$43),IF($N$39:$N$43=AE15,$Q$39:$Q$43),IF($R$39:$R$43=AE15,$U$39:$U$43),IF($V$39:$V$43=AE15,$Y$39:$Y$43),IF($Z$39:$Z$43=AE15,$AC$39:$AC$43),
IF($B$47:$B$51=AE15,$E$47:$E$51),IF($F$47:$F$51=AE15,$I$47:$I$51),IF($J$47:$J$51=AE15,$M$47:$M$51),IF($N$47:$N$51=AE15,$Q$47:$Q$51),IF($R$47:$R$51=AE15,$U$47:$U$51),IF($V$47:$V$51=AE15,$Y$47:$Y$51),IF($Z$47:$Z$51=AE15,$AC$47:$AC$51))</f>
        <v>0</v>
      </c>
      <c r="AJ15" s="5"/>
      <c r="AK15" s="5"/>
      <c r="AL15" s="9"/>
      <c r="AM15"/>
    </row>
    <row r="16" spans="2:39" s="89" customFormat="1" x14ac:dyDescent="0.2">
      <c r="B16" s="102"/>
      <c r="C16" s="96"/>
      <c r="D16" s="107"/>
      <c r="E16" s="56"/>
      <c r="F16" s="102"/>
      <c r="G16" s="96"/>
      <c r="H16" s="113"/>
      <c r="I16" s="56"/>
      <c r="J16" s="102"/>
      <c r="K16" s="96"/>
      <c r="L16" s="107"/>
      <c r="M16" s="56"/>
      <c r="N16" s="102"/>
      <c r="O16" s="96"/>
      <c r="P16" s="113"/>
      <c r="Q16" s="56"/>
      <c r="R16" s="102"/>
      <c r="S16" s="96"/>
      <c r="T16" s="107"/>
      <c r="U16" s="56"/>
      <c r="V16" s="102"/>
      <c r="W16" s="96"/>
      <c r="X16" s="107"/>
      <c r="Y16" s="56"/>
      <c r="Z16" s="102"/>
      <c r="AA16" s="96"/>
      <c r="AB16" s="107"/>
      <c r="AC16" s="56"/>
      <c r="AE16" s="5">
        <v>10</v>
      </c>
      <c r="AF16" s="94"/>
      <c r="AG16" s="9" t="str">
        <f>January!AG16</f>
        <v>DayCare/School</v>
      </c>
      <c r="AH16">
        <f t="array" ref="AH16">SUM(IF($B$7:$B$11=AE16,$E$7:$E$11),IF($F$7:$F$11=AE16,$I$7:$I$11),IF($J$7:$J$11=AE16,$M$7:$M$11),IF($N$7:$N$11=AE16,$Q$7:$Q$11),IF($R$7:$R$11=AE16,$U$7:$U$11),IF($V$7:$V$11=AE16,$Y$7:$Y$11),IF($Z$7:$Z$11=AE16,$AC$7:$AC$11),
IF($B$15:$B$19=AE16,$E$15:$E$19),IF($F$15:$F$19=AE16,$I$15:$I$19),IF($J$15:$J$19=AE16,$M$15:$M$19),IF($N$15:$N$19=AE16,$Q$15:$Q$19),IF($R$15:$R$19=AE16,$U$15:$U$19),IF($V$15:$V$19=AE16,$Y$15:$Y$19),IF($Z$15:$Z$19=AE16,$AC$15:$AC$19),
IF($B$23:$B$27=AE16,$E$23:$E$27),IF($F$23:$F$27=AE16,$I$23:$I$27),IF($J$23:$J$27=AE16,$M$23:$M$27),IF($N$23:$N$27=AE16,$Q$23:$Q$27),IF($R$23:$R$27=AE16,$U$23:$U$27),IF($V$23:$V$27=AE16,$Y$23:$Y$27),IF($Z$23:$Z$27=AE16,$AC$23:$AC$27),
IF($B$31:$B$35=AE16,$E$31:$E$35),IF($F$31:$F$35=AE16,$I$31:$I$35),IF($J$31:$J$35=AE16,$M$31:$M$35),IF($N$31:$N$35=AE16,$Q$31:$Q$35),IF($R$31:$R$35=AE16,$U$31:$U$35),IF($V$31:$V$35=AE16,$Y$31:$Y$35),IF($Z$31:$Z$35=AE16,$AC$31:$AC$35),
IF($B$39:$B$43=AE16,$E$39:$E$43),IF($F$39:$F$43=AE16,$I$39:$I$43),IF($J$39:$J$43=AE16,$M$39:$M$43),IF($N$39:$N$43=AE16,$Q$39:$Q$43),IF($R$39:$R$43=AE16,$U$39:$U$43),IF($V$39:$V$43=AE16,$Y$39:$Y$43),IF($Z$39:$Z$43=AE16,$AC$39:$AC$43),
IF($B$47:$B$51=AE16,$E$47:$E$51),IF($F$47:$F$51=AE16,$I$47:$I$51),IF($J$47:$J$51=AE16,$M$47:$M$51),IF($N$47:$N$51=AE16,$Q$47:$Q$51),IF($R$47:$R$51=AE16,$U$47:$U$51),IF($V$47:$V$51=AE16,$Y$47:$Y$51),IF($Z$47:$Z$51=AE16,$AC$47:$AC$51))</f>
        <v>0</v>
      </c>
      <c r="AJ16" s="5"/>
      <c r="AK16" s="5"/>
      <c r="AL16" s="19"/>
      <c r="AM16"/>
    </row>
    <row r="17" spans="2:39" s="89" customFormat="1" x14ac:dyDescent="0.2">
      <c r="B17" s="102"/>
      <c r="C17" s="96"/>
      <c r="D17" s="107"/>
      <c r="E17" s="56"/>
      <c r="F17" s="102"/>
      <c r="G17" s="96"/>
      <c r="H17" s="107"/>
      <c r="I17" s="56"/>
      <c r="J17" s="102"/>
      <c r="K17" s="96"/>
      <c r="L17" s="107"/>
      <c r="M17" s="56"/>
      <c r="N17" s="102"/>
      <c r="O17" s="96"/>
      <c r="P17" s="113"/>
      <c r="Q17" s="56"/>
      <c r="R17" s="102"/>
      <c r="S17" s="96"/>
      <c r="T17" s="107"/>
      <c r="U17" s="56"/>
      <c r="V17" s="102"/>
      <c r="W17" s="96"/>
      <c r="X17" s="107"/>
      <c r="Y17" s="56"/>
      <c r="Z17" s="102"/>
      <c r="AA17" s="96"/>
      <c r="AB17" s="107"/>
      <c r="AC17" s="56"/>
      <c r="AE17" s="5">
        <v>11</v>
      </c>
      <c r="AF17" s="94"/>
      <c r="AG17" s="9" t="str">
        <f>January!AG17</f>
        <v>Student Loans</v>
      </c>
      <c r="AH17">
        <f t="array" ref="AH17">SUM(IF($B$7:$B$11=AE17,$E$7:$E$11),IF($F$7:$F$11=AE17,$I$7:$I$11),IF($J$7:$J$11=AE17,$M$7:$M$11),IF($N$7:$N$11=AE17,$Q$7:$Q$11),IF($R$7:$R$11=AE17,$U$7:$U$11),IF($V$7:$V$11=AE17,$Y$7:$Y$11),IF($Z$7:$Z$11=AE17,$AC$7:$AC$11),
IF($B$15:$B$19=AE17,$E$15:$E$19),IF($F$15:$F$19=AE17,$I$15:$I$19),IF($J$15:$J$19=AE17,$M$15:$M$19),IF($N$15:$N$19=AE17,$Q$15:$Q$19),IF($R$15:$R$19=AE17,$U$15:$U$19),IF($V$15:$V$19=AE17,$Y$15:$Y$19),IF($Z$15:$Z$19=AE17,$AC$15:$AC$19),
IF($B$23:$B$27=AE17,$E$23:$E$27),IF($F$23:$F$27=AE17,$I$23:$I$27),IF($J$23:$J$27=AE17,$M$23:$M$27),IF($N$23:$N$27=AE17,$Q$23:$Q$27),IF($R$23:$R$27=AE17,$U$23:$U$27),IF($V$23:$V$27=AE17,$Y$23:$Y$27),IF($Z$23:$Z$27=AE17,$AC$23:$AC$27),
IF($B$31:$B$35=AE17,$E$31:$E$35),IF($F$31:$F$35=AE17,$I$31:$I$35),IF($J$31:$J$35=AE17,$M$31:$M$35),IF($N$31:$N$35=AE17,$Q$31:$Q$35),IF($R$31:$R$35=AE17,$U$31:$U$35),IF($V$31:$V$35=AE17,$Y$31:$Y$35),IF($Z$31:$Z$35=AE17,$AC$31:$AC$35),
IF($B$39:$B$43=AE17,$E$39:$E$43),IF($F$39:$F$43=AE17,$I$39:$I$43),IF($J$39:$J$43=AE17,$M$39:$M$43),IF($N$39:$N$43=AE17,$Q$39:$Q$43),IF($R$39:$R$43=AE17,$U$39:$U$43),IF($V$39:$V$43=AE17,$Y$39:$Y$43),IF($Z$39:$Z$43=AE17,$AC$39:$AC$43),
IF($B$47:$B$51=AE17,$E$47:$E$51),IF($F$47:$F$51=AE17,$I$47:$I$51),IF($J$47:$J$51=AE17,$M$47:$M$51),IF($N$47:$N$51=AE17,$Q$47:$Q$51),IF($R$47:$R$51=AE17,$U$47:$U$51),IF($V$47:$V$51=AE17,$Y$47:$Y$51),IF($Z$47:$Z$51=AE17,$AC$47:$AC$51))</f>
        <v>0</v>
      </c>
      <c r="AJ17" s="5"/>
      <c r="AK17" s="5"/>
      <c r="AL17" s="9"/>
      <c r="AM17"/>
    </row>
    <row r="18" spans="2:39" s="89" customFormat="1" x14ac:dyDescent="0.2">
      <c r="B18" s="102"/>
      <c r="C18" s="96"/>
      <c r="D18" s="107"/>
      <c r="E18" s="56"/>
      <c r="F18" s="102"/>
      <c r="G18" s="96"/>
      <c r="H18" s="107"/>
      <c r="I18" s="56"/>
      <c r="J18" s="102"/>
      <c r="K18" s="96"/>
      <c r="L18" s="107"/>
      <c r="M18" s="56"/>
      <c r="N18" s="102"/>
      <c r="O18" s="96"/>
      <c r="P18" s="113"/>
      <c r="Q18" s="56"/>
      <c r="R18" s="102"/>
      <c r="S18" s="96"/>
      <c r="T18" s="107"/>
      <c r="U18" s="56"/>
      <c r="V18" s="102"/>
      <c r="W18" s="96"/>
      <c r="X18" s="107"/>
      <c r="Y18" s="56"/>
      <c r="Z18" s="102"/>
      <c r="AA18" s="96"/>
      <c r="AB18" s="107"/>
      <c r="AC18" s="56"/>
      <c r="AE18" s="5">
        <v>12</v>
      </c>
      <c r="AF18" s="94"/>
      <c r="AG18" s="9" t="str">
        <f>January!AG18</f>
        <v>Natural Gas Bill</v>
      </c>
      <c r="AH18">
        <f t="array" ref="AH18">SUM(IF($B$7:$B$11=AE18,$E$7:$E$11),IF($F$7:$F$11=AE18,$I$7:$I$11),IF($J$7:$J$11=AE18,$M$7:$M$11),IF($N$7:$N$11=AE18,$Q$7:$Q$11),IF($R$7:$R$11=AE18,$U$7:$U$11),IF($V$7:$V$11=AE18,$Y$7:$Y$11),IF($Z$7:$Z$11=AE18,$AC$7:$AC$11),
IF($B$15:$B$19=AE18,$E$15:$E$19),IF($F$15:$F$19=AE18,$I$15:$I$19),IF($J$15:$J$19=AE18,$M$15:$M$19),IF($N$15:$N$19=AE18,$Q$15:$Q$19),IF($R$15:$R$19=AE18,$U$15:$U$19),IF($V$15:$V$19=AE18,$Y$15:$Y$19),IF($Z$15:$Z$19=AE18,$AC$15:$AC$19),
IF($B$23:$B$27=AE18,$E$23:$E$27),IF($F$23:$F$27=AE18,$I$23:$I$27),IF($J$23:$J$27=AE18,$M$23:$M$27),IF($N$23:$N$27=AE18,$Q$23:$Q$27),IF($R$23:$R$27=AE18,$U$23:$U$27),IF($V$23:$V$27=AE18,$Y$23:$Y$27),IF($Z$23:$Z$27=AE18,$AC$23:$AC$27),
IF($B$31:$B$35=AE18,$E$31:$E$35),IF($F$31:$F$35=AE18,$I$31:$I$35),IF($J$31:$J$35=AE18,$M$31:$M$35),IF($N$31:$N$35=AE18,$Q$31:$Q$35),IF($R$31:$R$35=AE18,$U$31:$U$35),IF($V$31:$V$35=AE18,$Y$31:$Y$35),IF($Z$31:$Z$35=AE18,$AC$31:$AC$35),
IF($B$39:$B$43=AE18,$E$39:$E$43),IF($F$39:$F$43=AE18,$I$39:$I$43),IF($J$39:$J$43=AE18,$M$39:$M$43),IF($N$39:$N$43=AE18,$Q$39:$Q$43),IF($R$39:$R$43=AE18,$U$39:$U$43),IF($V$39:$V$43=AE18,$Y$39:$Y$43),IF($Z$39:$Z$43=AE18,$AC$39:$AC$43),
IF($B$47:$B$51=AE18,$E$47:$E$51),IF($F$47:$F$51=AE18,$I$47:$I$51),IF($J$47:$J$51=AE18,$M$47:$M$51),IF($N$47:$N$51=AE18,$Q$47:$Q$51),IF($R$47:$R$51=AE18,$U$47:$U$51),IF($V$47:$V$51=AE18,$Y$47:$Y$51),IF($Z$47:$Z$51=AE18,$AC$47:$AC$51))</f>
        <v>0</v>
      </c>
      <c r="AJ18" s="5"/>
      <c r="AK18" s="5"/>
      <c r="AL18" s="9"/>
      <c r="AM18"/>
    </row>
    <row r="19" spans="2:39" s="89" customFormat="1" x14ac:dyDescent="0.2">
      <c r="B19" s="102"/>
      <c r="C19" s="96"/>
      <c r="D19" s="107"/>
      <c r="E19" s="56"/>
      <c r="F19" s="102"/>
      <c r="G19" s="96"/>
      <c r="H19" s="107"/>
      <c r="I19" s="56"/>
      <c r="J19" s="102"/>
      <c r="K19" s="96"/>
      <c r="L19" s="107"/>
      <c r="M19" s="56"/>
      <c r="N19" s="102"/>
      <c r="O19" s="96"/>
      <c r="P19" s="107"/>
      <c r="Q19" s="56"/>
      <c r="R19" s="102"/>
      <c r="S19" s="96"/>
      <c r="T19" s="107"/>
      <c r="U19" s="56"/>
      <c r="V19" s="102"/>
      <c r="W19" s="96"/>
      <c r="X19" s="107"/>
      <c r="Y19" s="56"/>
      <c r="Z19" s="102"/>
      <c r="AA19" s="96"/>
      <c r="AB19" s="107"/>
      <c r="AC19" s="56"/>
      <c r="AE19" s="5">
        <v>13</v>
      </c>
      <c r="AF19" s="94"/>
      <c r="AG19" s="9" t="str">
        <f>January!AG19</f>
        <v>Water Bill</v>
      </c>
      <c r="AH19">
        <f t="array" ref="AH19">SUM(IF($B$7:$B$11=AE19,$E$7:$E$11),IF($F$7:$F$11=AE19,$I$7:$I$11),IF($J$7:$J$11=AE19,$M$7:$M$11),IF($N$7:$N$11=AE19,$Q$7:$Q$11),IF($R$7:$R$11=AE19,$U$7:$U$11),IF($V$7:$V$11=AE19,$Y$7:$Y$11),IF($Z$7:$Z$11=AE19,$AC$7:$AC$11),
IF($B$15:$B$19=AE19,$E$15:$E$19),IF($F$15:$F$19=AE19,$I$15:$I$19),IF($J$15:$J$19=AE19,$M$15:$M$19),IF($N$15:$N$19=AE19,$Q$15:$Q$19),IF($R$15:$R$19=AE19,$U$15:$U$19),IF($V$15:$V$19=AE19,$Y$15:$Y$19),IF($Z$15:$Z$19=AE19,$AC$15:$AC$19),
IF($B$23:$B$27=AE19,$E$23:$E$27),IF($F$23:$F$27=AE19,$I$23:$I$27),IF($J$23:$J$27=AE19,$M$23:$M$27),IF($N$23:$N$27=AE19,$Q$23:$Q$27),IF($R$23:$R$27=AE19,$U$23:$U$27),IF($V$23:$V$27=AE19,$Y$23:$Y$27),IF($Z$23:$Z$27=AE19,$AC$23:$AC$27),
IF($B$31:$B$35=AE19,$E$31:$E$35),IF($F$31:$F$35=AE19,$I$31:$I$35),IF($J$31:$J$35=AE19,$M$31:$M$35),IF($N$31:$N$35=AE19,$Q$31:$Q$35),IF($R$31:$R$35=AE19,$U$31:$U$35),IF($V$31:$V$35=AE19,$Y$31:$Y$35),IF($Z$31:$Z$35=AE19,$AC$31:$AC$35),
IF($B$39:$B$43=AE19,$E$39:$E$43),IF($F$39:$F$43=AE19,$I$39:$I$43),IF($J$39:$J$43=AE19,$M$39:$M$43),IF($N$39:$N$43=AE19,$Q$39:$Q$43),IF($R$39:$R$43=AE19,$U$39:$U$43),IF($V$39:$V$43=AE19,$Y$39:$Y$43),IF($Z$39:$Z$43=AE19,$AC$39:$AC$43),
IF($B$47:$B$51=AE19,$E$47:$E$51),IF($F$47:$F$51=AE19,$I$47:$I$51),IF($J$47:$J$51=AE19,$M$47:$M$51),IF($N$47:$N$51=AE19,$Q$47:$Q$51),IF($R$47:$R$51=AE19,$U$47:$U$51),IF($V$47:$V$51=AE19,$Y$47:$Y$51),IF($Z$47:$Z$51=AE19,$AC$47:$AC$51))</f>
        <v>0</v>
      </c>
      <c r="AJ19" s="5"/>
      <c r="AK19" s="5"/>
      <c r="AL19" s="9"/>
      <c r="AM19"/>
    </row>
    <row r="20" spans="2:39" s="89" customFormat="1" x14ac:dyDescent="0.2">
      <c r="B20" s="173">
        <f>Z12+1</f>
        <v>7</v>
      </c>
      <c r="C20" s="174"/>
      <c r="D20" s="107" t="s">
        <v>51</v>
      </c>
      <c r="E20" s="56">
        <f t="array" ref="E20">AC12+SUM(IF(C15:C19=1,E15:E19))</f>
        <v>1200</v>
      </c>
      <c r="F20" s="173">
        <f>B20+1</f>
        <v>8</v>
      </c>
      <c r="G20" s="174"/>
      <c r="H20" s="107" t="s">
        <v>51</v>
      </c>
      <c r="I20" s="56">
        <f t="array" ref="I20">E20+SUM(IF(G15:G19=1,I15:I19))</f>
        <v>1200</v>
      </c>
      <c r="J20" s="173">
        <f>F20+1</f>
        <v>9</v>
      </c>
      <c r="K20" s="174"/>
      <c r="L20" s="107" t="s">
        <v>51</v>
      </c>
      <c r="M20" s="56">
        <f t="array" ref="M20">I20+SUM(IF(K15:K19=1,M15:M19))</f>
        <v>1200</v>
      </c>
      <c r="N20" s="173">
        <f>J20+1</f>
        <v>10</v>
      </c>
      <c r="O20" s="174"/>
      <c r="P20" s="107" t="s">
        <v>51</v>
      </c>
      <c r="Q20" s="56">
        <f t="array" ref="Q20">M20+SUM(IF(O15:O19=1,Q15:Q19))</f>
        <v>1200</v>
      </c>
      <c r="R20" s="173">
        <f>N20+1</f>
        <v>11</v>
      </c>
      <c r="S20" s="174"/>
      <c r="T20" s="107" t="s">
        <v>51</v>
      </c>
      <c r="U20" s="56">
        <f t="array" ref="U20">Q20+SUM(IF(S15:S19=1,U15:U19))</f>
        <v>1200</v>
      </c>
      <c r="V20" s="173">
        <f>R20+1</f>
        <v>12</v>
      </c>
      <c r="W20" s="174"/>
      <c r="X20" s="107" t="s">
        <v>51</v>
      </c>
      <c r="Y20" s="56">
        <f t="array" ref="Y20">U20+SUM(IF(W15:W19=1,Y15:Y19))</f>
        <v>1200</v>
      </c>
      <c r="Z20" s="173">
        <f>V20+1</f>
        <v>13</v>
      </c>
      <c r="AA20" s="174"/>
      <c r="AB20" s="107" t="s">
        <v>51</v>
      </c>
      <c r="AC20" s="56">
        <f t="array" ref="AC20">Y20+SUM(IF(AA15:AA19=1,AC15:AC19))</f>
        <v>1200</v>
      </c>
      <c r="AE20" s="5">
        <v>14</v>
      </c>
      <c r="AF20" s="94"/>
      <c r="AG20" s="9" t="str">
        <f>January!AG20</f>
        <v>Electric Bill</v>
      </c>
      <c r="AH20">
        <f t="array" ref="AH20">SUM(IF($B$7:$B$11=AE20,$E$7:$E$11),IF($F$7:$F$11=AE20,$I$7:$I$11),IF($J$7:$J$11=AE20,$M$7:$M$11),IF($N$7:$N$11=AE20,$Q$7:$Q$11),IF($R$7:$R$11=AE20,$U$7:$U$11),IF($V$7:$V$11=AE20,$Y$7:$Y$11),IF($Z$7:$Z$11=AE20,$AC$7:$AC$11),
IF($B$15:$B$19=AE20,$E$15:$E$19),IF($F$15:$F$19=AE20,$I$15:$I$19),IF($J$15:$J$19=AE20,$M$15:$M$19),IF($N$15:$N$19=AE20,$Q$15:$Q$19),IF($R$15:$R$19=AE20,$U$15:$U$19),IF($V$15:$V$19=AE20,$Y$15:$Y$19),IF($Z$15:$Z$19=AE20,$AC$15:$AC$19),
IF($B$23:$B$27=AE20,$E$23:$E$27),IF($F$23:$F$27=AE20,$I$23:$I$27),IF($J$23:$J$27=AE20,$M$23:$M$27),IF($N$23:$N$27=AE20,$Q$23:$Q$27),IF($R$23:$R$27=AE20,$U$23:$U$27),IF($V$23:$V$27=AE20,$Y$23:$Y$27),IF($Z$23:$Z$27=AE20,$AC$23:$AC$27),
IF($B$31:$B$35=AE20,$E$31:$E$35),IF($F$31:$F$35=AE20,$I$31:$I$35),IF($J$31:$J$35=AE20,$M$31:$M$35),IF($N$31:$N$35=AE20,$Q$31:$Q$35),IF($R$31:$R$35=AE20,$U$31:$U$35),IF($V$31:$V$35=AE20,$Y$31:$Y$35),IF($Z$31:$Z$35=AE20,$AC$31:$AC$35),
IF($B$39:$B$43=AE20,$E$39:$E$43),IF($F$39:$F$43=AE20,$I$39:$I$43),IF($J$39:$J$43=AE20,$M$39:$M$43),IF($N$39:$N$43=AE20,$Q$39:$Q$43),IF($R$39:$R$43=AE20,$U$39:$U$43),IF($V$39:$V$43=AE20,$Y$39:$Y$43),IF($Z$39:$Z$43=AE20,$AC$39:$AC$43),
IF($B$47:$B$51=AE20,$E$47:$E$51),IF($F$47:$F$51=AE20,$I$47:$I$51),IF($J$47:$J$51=AE20,$M$47:$M$51),IF($N$47:$N$51=AE20,$Q$47:$Q$51),IF($R$47:$R$51=AE20,$U$47:$U$51),IF($V$47:$V$51=AE20,$Y$47:$Y$51),IF($Z$47:$Z$51=AE20,$AC$47:$AC$51))</f>
        <v>0</v>
      </c>
      <c r="AJ20" s="5"/>
      <c r="AK20" s="5"/>
      <c r="AL20" s="9"/>
      <c r="AM20"/>
    </row>
    <row r="21" spans="2:39" s="89" customFormat="1" x14ac:dyDescent="0.2">
      <c r="B21" s="173"/>
      <c r="C21" s="174"/>
      <c r="D21" s="107" t="s">
        <v>60</v>
      </c>
      <c r="E21" s="152">
        <f t="array" ref="E21">AC13+SUM(IF(C15:C19=2,E15:E19))-SUM(IF(B15:B19={33},E15:E19))</f>
        <v>5000</v>
      </c>
      <c r="F21" s="173"/>
      <c r="G21" s="174"/>
      <c r="H21" s="107" t="s">
        <v>60</v>
      </c>
      <c r="I21" s="152">
        <f t="array" ref="I21">E21+SUM(IF(G15:G19=2,I15:I19))-SUM(IF(F15:F19={33},I15:I19))</f>
        <v>5000</v>
      </c>
      <c r="J21" s="173"/>
      <c r="K21" s="174"/>
      <c r="L21" s="107" t="s">
        <v>60</v>
      </c>
      <c r="M21" s="152">
        <f t="array" ref="M21">I21+SUM(IF(K15:K19=2,M15:M19))-SUM(IF(J15:J19={33},M15:M19))</f>
        <v>5000</v>
      </c>
      <c r="N21" s="173"/>
      <c r="O21" s="174"/>
      <c r="P21" s="107" t="s">
        <v>60</v>
      </c>
      <c r="Q21" s="152">
        <f t="array" ref="Q21">M21+SUM(IF(O15:O19=2,Q15:Q19))-SUM(IF(N15:N19={33},Q15:Q19))</f>
        <v>5000</v>
      </c>
      <c r="R21" s="173"/>
      <c r="S21" s="174"/>
      <c r="T21" s="107" t="s">
        <v>60</v>
      </c>
      <c r="U21" s="152">
        <f t="array" ref="U21">Q21+SUM(IF(S15:S19=2,U15:U19))-SUM(IF(R15:R19={33},U15:U19))</f>
        <v>5000</v>
      </c>
      <c r="V21" s="173"/>
      <c r="W21" s="174"/>
      <c r="X21" s="107" t="s">
        <v>60</v>
      </c>
      <c r="Y21" s="152">
        <f t="array" ref="Y21">U21+SUM(IF(W15:W19=2,Y15:Y19))-SUM(IF(V15:V19={33},Y15:Y19))</f>
        <v>5000</v>
      </c>
      <c r="Z21" s="173"/>
      <c r="AA21" s="174"/>
      <c r="AB21" s="107" t="s">
        <v>60</v>
      </c>
      <c r="AC21" s="152">
        <f t="array" ref="AC21">Y21+SUM(IF(AA15:AA19=2,AC15:AC19))-SUM(IF(Z15:Z19={33},AC15:AC19))</f>
        <v>5000</v>
      </c>
      <c r="AE21" s="5">
        <v>15</v>
      </c>
      <c r="AF21" s="94"/>
      <c r="AG21" s="9" t="str">
        <f>January!AG21</f>
        <v>Garbage Service</v>
      </c>
      <c r="AH21">
        <f t="array" ref="AH21">SUM(IF($B$7:$B$11=AE21,$E$7:$E$11),IF($F$7:$F$11=AE21,$I$7:$I$11),IF($J$7:$J$11=AE21,$M$7:$M$11),IF($N$7:$N$11=AE21,$Q$7:$Q$11),IF($R$7:$R$11=AE21,$U$7:$U$11),IF($V$7:$V$11=AE21,$Y$7:$Y$11),IF($Z$7:$Z$11=AE21,$AC$7:$AC$11),
IF($B$15:$B$19=AE21,$E$15:$E$19),IF($F$15:$F$19=AE21,$I$15:$I$19),IF($J$15:$J$19=AE21,$M$15:$M$19),IF($N$15:$N$19=AE21,$Q$15:$Q$19),IF($R$15:$R$19=AE21,$U$15:$U$19),IF($V$15:$V$19=AE21,$Y$15:$Y$19),IF($Z$15:$Z$19=AE21,$AC$15:$AC$19),
IF($B$23:$B$27=AE21,$E$23:$E$27),IF($F$23:$F$27=AE21,$I$23:$I$27),IF($J$23:$J$27=AE21,$M$23:$M$27),IF($N$23:$N$27=AE21,$Q$23:$Q$27),IF($R$23:$R$27=AE21,$U$23:$U$27),IF($V$23:$V$27=AE21,$Y$23:$Y$27),IF($Z$23:$Z$27=AE21,$AC$23:$AC$27),
IF($B$31:$B$35=AE21,$E$31:$E$35),IF($F$31:$F$35=AE21,$I$31:$I$35),IF($J$31:$J$35=AE21,$M$31:$M$35),IF($N$31:$N$35=AE21,$Q$31:$Q$35),IF($R$31:$R$35=AE21,$U$31:$U$35),IF($V$31:$V$35=AE21,$Y$31:$Y$35),IF($Z$31:$Z$35=AE21,$AC$31:$AC$35),
IF($B$39:$B$43=AE21,$E$39:$E$43),IF($F$39:$F$43=AE21,$I$39:$I$43),IF($J$39:$J$43=AE21,$M$39:$M$43),IF($N$39:$N$43=AE21,$Q$39:$Q$43),IF($R$39:$R$43=AE21,$U$39:$U$43),IF($V$39:$V$43=AE21,$Y$39:$Y$43),IF($Z$39:$Z$43=AE21,$AC$39:$AC$43),
IF($B$47:$B$51=AE21,$E$47:$E$51),IF($F$47:$F$51=AE21,$I$47:$I$51),IF($J$47:$J$51=AE21,$M$47:$M$51),IF($N$47:$N$51=AE21,$Q$47:$Q$51),IF($R$47:$R$51=AE21,$U$47:$U$51),IF($V$47:$V$51=AE21,$Y$47:$Y$51),IF($Z$47:$Z$51=AE21,$AC$47:$AC$51))</f>
        <v>0</v>
      </c>
      <c r="AJ21" s="5"/>
      <c r="AK21" s="5"/>
      <c r="AL21" s="9"/>
      <c r="AM21"/>
    </row>
    <row r="22" spans="2:39" ht="13.5" thickBot="1" x14ac:dyDescent="0.25">
      <c r="B22" s="175"/>
      <c r="C22" s="176"/>
      <c r="D22" s="153" t="s">
        <v>48</v>
      </c>
      <c r="E22" s="154">
        <f t="array" ref="E22">AC14+SUM(IF(C15:C19=3,E15:E19))-SUM(IF(B15:B19={34},E15:E19))</f>
        <v>-800</v>
      </c>
      <c r="F22" s="175"/>
      <c r="G22" s="176"/>
      <c r="H22" s="153" t="s">
        <v>48</v>
      </c>
      <c r="I22" s="154">
        <f t="array" ref="I22">E22+SUM(IF(G15:G19=3,I15:I19))-SUM(IF(F15:F19={34},I15:I19))</f>
        <v>-800</v>
      </c>
      <c r="J22" s="175"/>
      <c r="K22" s="176"/>
      <c r="L22" s="153" t="s">
        <v>48</v>
      </c>
      <c r="M22" s="154">
        <f t="array" ref="M22">I22+SUM(IF(K15:K19=3,M15:M19))-SUM(IF(J15:J19={34},M15:M19))</f>
        <v>-800</v>
      </c>
      <c r="N22" s="175"/>
      <c r="O22" s="176"/>
      <c r="P22" s="153" t="s">
        <v>48</v>
      </c>
      <c r="Q22" s="154">
        <f t="array" ref="Q22">M22+SUM(IF(O15:O19=3,Q15:Q19))-SUM(IF(N15:N19={34},Q15:Q19))</f>
        <v>-800</v>
      </c>
      <c r="R22" s="175"/>
      <c r="S22" s="176"/>
      <c r="T22" s="153" t="s">
        <v>48</v>
      </c>
      <c r="U22" s="154">
        <f t="array" ref="U22">Q22+SUM(IF(S15:S19=3,U15:U19))-SUM(IF(R15:R19={34},U15:U19))</f>
        <v>-800</v>
      </c>
      <c r="V22" s="175"/>
      <c r="W22" s="176"/>
      <c r="X22" s="153" t="s">
        <v>48</v>
      </c>
      <c r="Y22" s="154">
        <f t="array" ref="Y22">U22+SUM(IF(W15:W19=3,Y15:Y19))-SUM(IF(V15:V19={34},Y15:Y19))</f>
        <v>-800</v>
      </c>
      <c r="Z22" s="175"/>
      <c r="AA22" s="176"/>
      <c r="AB22" s="153" t="s">
        <v>48</v>
      </c>
      <c r="AC22" s="154">
        <f t="array" ref="AC22">Y22+SUM(IF(AA15:AA19=3,AC15:AC19))-SUM(IF(Z15:Z19={34},AC15:AC19))</f>
        <v>-800</v>
      </c>
      <c r="AE22" s="5">
        <v>16</v>
      </c>
      <c r="AF22" s="94"/>
      <c r="AG22" s="9" t="str">
        <f>January!AG22</f>
        <v>Parking Expenses</v>
      </c>
      <c r="AH22">
        <f t="array" ref="AH22">SUM(IF($B$7:$B$11=AE22,$E$7:$E$11),IF($F$7:$F$11=AE22,$I$7:$I$11),IF($J$7:$J$11=AE22,$M$7:$M$11),IF($N$7:$N$11=AE22,$Q$7:$Q$11),IF($R$7:$R$11=AE22,$U$7:$U$11),IF($V$7:$V$11=AE22,$Y$7:$Y$11),IF($Z$7:$Z$11=AE22,$AC$7:$AC$11),
IF($B$15:$B$19=AE22,$E$15:$E$19),IF($F$15:$F$19=AE22,$I$15:$I$19),IF($J$15:$J$19=AE22,$M$15:$M$19),IF($N$15:$N$19=AE22,$Q$15:$Q$19),IF($R$15:$R$19=AE22,$U$15:$U$19),IF($V$15:$V$19=AE22,$Y$15:$Y$19),IF($Z$15:$Z$19=AE22,$AC$15:$AC$19),
IF($B$23:$B$27=AE22,$E$23:$E$27),IF($F$23:$F$27=AE22,$I$23:$I$27),IF($J$23:$J$27=AE22,$M$23:$M$27),IF($N$23:$N$27=AE22,$Q$23:$Q$27),IF($R$23:$R$27=AE22,$U$23:$U$27),IF($V$23:$V$27=AE22,$Y$23:$Y$27),IF($Z$23:$Z$27=AE22,$AC$23:$AC$27),
IF($B$31:$B$35=AE22,$E$31:$E$35),IF($F$31:$F$35=AE22,$I$31:$I$35),IF($J$31:$J$35=AE22,$M$31:$M$35),IF($N$31:$N$35=AE22,$Q$31:$Q$35),IF($R$31:$R$35=AE22,$U$31:$U$35),IF($V$31:$V$35=AE22,$Y$31:$Y$35),IF($Z$31:$Z$35=AE22,$AC$31:$AC$35),
IF($B$39:$B$43=AE22,$E$39:$E$43),IF($F$39:$F$43=AE22,$I$39:$I$43),IF($J$39:$J$43=AE22,$M$39:$M$43),IF($N$39:$N$43=AE22,$Q$39:$Q$43),IF($R$39:$R$43=AE22,$U$39:$U$43),IF($V$39:$V$43=AE22,$Y$39:$Y$43),IF($Z$39:$Z$43=AE22,$AC$39:$AC$43),
IF($B$47:$B$51=AE22,$E$47:$E$51),IF($F$47:$F$51=AE22,$I$47:$I$51),IF($J$47:$J$51=AE22,$M$47:$M$51),IF($N$47:$N$51=AE22,$Q$47:$Q$51),IF($R$47:$R$51=AE22,$U$47:$U$51),IF($V$47:$V$51=AE22,$Y$47:$Y$51),IF($Z$47:$Z$51=AE22,$AC$47:$AC$51))</f>
        <v>0</v>
      </c>
      <c r="AJ22" s="5"/>
      <c r="AK22" s="5"/>
      <c r="AL22" s="9"/>
    </row>
    <row r="23" spans="2:39" s="89" customFormat="1" x14ac:dyDescent="0.2">
      <c r="B23" s="101"/>
      <c r="C23" s="111"/>
      <c r="D23" s="106"/>
      <c r="E23" s="100"/>
      <c r="F23" s="101"/>
      <c r="G23" s="111"/>
      <c r="H23" s="151"/>
      <c r="I23" s="100"/>
      <c r="J23" s="102"/>
      <c r="K23" s="96"/>
      <c r="L23" s="107"/>
      <c r="M23" s="56"/>
      <c r="N23" s="102"/>
      <c r="O23" s="96"/>
      <c r="P23" s="113"/>
      <c r="Q23" s="56"/>
      <c r="R23" s="101"/>
      <c r="S23" s="111"/>
      <c r="T23" s="113"/>
      <c r="U23" s="56"/>
      <c r="V23" s="101"/>
      <c r="W23" s="111"/>
      <c r="X23" s="151"/>
      <c r="Y23" s="100"/>
      <c r="Z23" s="101"/>
      <c r="AA23" s="111"/>
      <c r="AB23" s="106"/>
      <c r="AC23" s="100"/>
      <c r="AE23" s="5">
        <v>17</v>
      </c>
      <c r="AF23" s="94"/>
      <c r="AG23" s="9" t="str">
        <f>January!AG23</f>
        <v>Transit Monthly</v>
      </c>
      <c r="AH23">
        <f t="array" ref="AH23">SUM(IF($B$7:$B$11=AE23,$E$7:$E$11),IF($F$7:$F$11=AE23,$I$7:$I$11),IF($J$7:$J$11=AE23,$M$7:$M$11),IF($N$7:$N$11=AE23,$Q$7:$Q$11),IF($R$7:$R$11=AE23,$U$7:$U$11),IF($V$7:$V$11=AE23,$Y$7:$Y$11),IF($Z$7:$Z$11=AE23,$AC$7:$AC$11),
IF($B$15:$B$19=AE23,$E$15:$E$19),IF($F$15:$F$19=AE23,$I$15:$I$19),IF($J$15:$J$19=AE23,$M$15:$M$19),IF($N$15:$N$19=AE23,$Q$15:$Q$19),IF($R$15:$R$19=AE23,$U$15:$U$19),IF($V$15:$V$19=AE23,$Y$15:$Y$19),IF($Z$15:$Z$19=AE23,$AC$15:$AC$19),
IF($B$23:$B$27=AE23,$E$23:$E$27),IF($F$23:$F$27=AE23,$I$23:$I$27),IF($J$23:$J$27=AE23,$M$23:$M$27),IF($N$23:$N$27=AE23,$Q$23:$Q$27),IF($R$23:$R$27=AE23,$U$23:$U$27),IF($V$23:$V$27=AE23,$Y$23:$Y$27),IF($Z$23:$Z$27=AE23,$AC$23:$AC$27),
IF($B$31:$B$35=AE23,$E$31:$E$35),IF($F$31:$F$35=AE23,$I$31:$I$35),IF($J$31:$J$35=AE23,$M$31:$M$35),IF($N$31:$N$35=AE23,$Q$31:$Q$35),IF($R$31:$R$35=AE23,$U$31:$U$35),IF($V$31:$V$35=AE23,$Y$31:$Y$35),IF($Z$31:$Z$35=AE23,$AC$31:$AC$35),
IF($B$39:$B$43=AE23,$E$39:$E$43),IF($F$39:$F$43=AE23,$I$39:$I$43),IF($J$39:$J$43=AE23,$M$39:$M$43),IF($N$39:$N$43=AE23,$Q$39:$Q$43),IF($R$39:$R$43=AE23,$U$39:$U$43),IF($V$39:$V$43=AE23,$Y$39:$Y$43),IF($Z$39:$Z$43=AE23,$AC$39:$AC$43),
IF($B$47:$B$51=AE23,$E$47:$E$51),IF($F$47:$F$51=AE23,$I$47:$I$51),IF($J$47:$J$51=AE23,$M$47:$M$51),IF($N$47:$N$51=AE23,$Q$47:$Q$51),IF($R$47:$R$51=AE23,$U$47:$U$51),IF($V$47:$V$51=AE23,$Y$47:$Y$51),IF($Z$47:$Z$51=AE23,$AC$47:$AC$51))</f>
        <v>0</v>
      </c>
      <c r="AJ23" s="5"/>
      <c r="AK23" s="5"/>
      <c r="AL23" s="9"/>
      <c r="AM23"/>
    </row>
    <row r="24" spans="2:39" s="89" customFormat="1" x14ac:dyDescent="0.2">
      <c r="B24" s="102"/>
      <c r="C24" s="96"/>
      <c r="D24" s="107"/>
      <c r="E24" s="56"/>
      <c r="F24" s="102"/>
      <c r="G24" s="96"/>
      <c r="H24" s="107"/>
      <c r="I24" s="56"/>
      <c r="J24" s="102"/>
      <c r="K24" s="96"/>
      <c r="L24" s="107"/>
      <c r="M24" s="56"/>
      <c r="N24" s="102"/>
      <c r="O24" s="96"/>
      <c r="P24" s="107"/>
      <c r="Q24" s="56"/>
      <c r="R24" s="102"/>
      <c r="S24" s="96"/>
      <c r="T24" s="113"/>
      <c r="U24" s="56"/>
      <c r="V24" s="102"/>
      <c r="W24" s="96"/>
      <c r="X24" s="113"/>
      <c r="Y24" s="56"/>
      <c r="Z24" s="102"/>
      <c r="AA24" s="96"/>
      <c r="AB24" s="107"/>
      <c r="AC24" s="56"/>
      <c r="AE24" s="5">
        <v>18</v>
      </c>
      <c r="AF24" s="94"/>
      <c r="AG24" s="9" t="str">
        <f>January!AG24</f>
        <v>Land Line Phone Bill</v>
      </c>
      <c r="AH24">
        <f t="array" ref="AH24">SUM(IF($B$7:$B$11=AE24,$E$7:$E$11),IF($F$7:$F$11=AE24,$I$7:$I$11),IF($J$7:$J$11=AE24,$M$7:$M$11),IF($N$7:$N$11=AE24,$Q$7:$Q$11),IF($R$7:$R$11=AE24,$U$7:$U$11),IF($V$7:$V$11=AE24,$Y$7:$Y$11),IF($Z$7:$Z$11=AE24,$AC$7:$AC$11),
IF($B$15:$B$19=AE24,$E$15:$E$19),IF($F$15:$F$19=AE24,$I$15:$I$19),IF($J$15:$J$19=AE24,$M$15:$M$19),IF($N$15:$N$19=AE24,$Q$15:$Q$19),IF($R$15:$R$19=AE24,$U$15:$U$19),IF($V$15:$V$19=AE24,$Y$15:$Y$19),IF($Z$15:$Z$19=AE24,$AC$15:$AC$19),
IF($B$23:$B$27=AE24,$E$23:$E$27),IF($F$23:$F$27=AE24,$I$23:$I$27),IF($J$23:$J$27=AE24,$M$23:$M$27),IF($N$23:$N$27=AE24,$Q$23:$Q$27),IF($R$23:$R$27=AE24,$U$23:$U$27),IF($V$23:$V$27=AE24,$Y$23:$Y$27),IF($Z$23:$Z$27=AE24,$AC$23:$AC$27),
IF($B$31:$B$35=AE24,$E$31:$E$35),IF($F$31:$F$35=AE24,$I$31:$I$35),IF($J$31:$J$35=AE24,$M$31:$M$35),IF($N$31:$N$35=AE24,$Q$31:$Q$35),IF($R$31:$R$35=AE24,$U$31:$U$35),IF($V$31:$V$35=AE24,$Y$31:$Y$35),IF($Z$31:$Z$35=AE24,$AC$31:$AC$35),
IF($B$39:$B$43=AE24,$E$39:$E$43),IF($F$39:$F$43=AE24,$I$39:$I$43),IF($J$39:$J$43=AE24,$M$39:$M$43),IF($N$39:$N$43=AE24,$Q$39:$Q$43),IF($R$39:$R$43=AE24,$U$39:$U$43),IF($V$39:$V$43=AE24,$Y$39:$Y$43),IF($Z$39:$Z$43=AE24,$AC$39:$AC$43),
IF($B$47:$B$51=AE24,$E$47:$E$51),IF($F$47:$F$51=AE24,$I$47:$I$51),IF($J$47:$J$51=AE24,$M$47:$M$51),IF($N$47:$N$51=AE24,$Q$47:$Q$51),IF($R$47:$R$51=AE24,$U$47:$U$51),IF($V$47:$V$51=AE24,$Y$47:$Y$51),IF($Z$47:$Z$51=AE24,$AC$47:$AC$51))</f>
        <v>0</v>
      </c>
      <c r="AJ24" s="5"/>
      <c r="AK24" s="5"/>
      <c r="AL24" s="9"/>
      <c r="AM24"/>
    </row>
    <row r="25" spans="2:39" s="89" customFormat="1" x14ac:dyDescent="0.2">
      <c r="B25" s="102"/>
      <c r="C25" s="96"/>
      <c r="D25" s="107"/>
      <c r="E25" s="56"/>
      <c r="F25" s="102"/>
      <c r="G25" s="96"/>
      <c r="H25" s="107"/>
      <c r="I25" s="56"/>
      <c r="J25" s="102"/>
      <c r="K25" s="96"/>
      <c r="L25" s="107"/>
      <c r="M25" s="56"/>
      <c r="N25" s="102"/>
      <c r="O25" s="96"/>
      <c r="P25" s="107"/>
      <c r="Q25" s="56"/>
      <c r="R25" s="102"/>
      <c r="S25" s="96"/>
      <c r="T25" s="107"/>
      <c r="U25" s="56"/>
      <c r="V25" s="102"/>
      <c r="W25" s="96"/>
      <c r="X25" s="107"/>
      <c r="Y25" s="56"/>
      <c r="Z25" s="102"/>
      <c r="AA25" s="96"/>
      <c r="AB25" s="107"/>
      <c r="AC25" s="56"/>
      <c r="AE25" s="5">
        <v>19</v>
      </c>
      <c r="AF25" s="94"/>
      <c r="AG25" s="9" t="str">
        <f>January!AG25</f>
        <v>Cell Phone Service</v>
      </c>
      <c r="AH25">
        <f t="array" ref="AH25">SUM(IF($B$7:$B$11=AE25,$E$7:$E$11),IF($F$7:$F$11=AE25,$I$7:$I$11),IF($J$7:$J$11=AE25,$M$7:$M$11),IF($N$7:$N$11=AE25,$Q$7:$Q$11),IF($R$7:$R$11=AE25,$U$7:$U$11),IF($V$7:$V$11=AE25,$Y$7:$Y$11),IF($Z$7:$Z$11=AE25,$AC$7:$AC$11),
IF($B$15:$B$19=AE25,$E$15:$E$19),IF($F$15:$F$19=AE25,$I$15:$I$19),IF($J$15:$J$19=AE25,$M$15:$M$19),IF($N$15:$N$19=AE25,$Q$15:$Q$19),IF($R$15:$R$19=AE25,$U$15:$U$19),IF($V$15:$V$19=AE25,$Y$15:$Y$19),IF($Z$15:$Z$19=AE25,$AC$15:$AC$19),
IF($B$23:$B$27=AE25,$E$23:$E$27),IF($F$23:$F$27=AE25,$I$23:$I$27),IF($J$23:$J$27=AE25,$M$23:$M$27),IF($N$23:$N$27=AE25,$Q$23:$Q$27),IF($R$23:$R$27=AE25,$U$23:$U$27),IF($V$23:$V$27=AE25,$Y$23:$Y$27),IF($Z$23:$Z$27=AE25,$AC$23:$AC$27),
IF($B$31:$B$35=AE25,$E$31:$E$35),IF($F$31:$F$35=AE25,$I$31:$I$35),IF($J$31:$J$35=AE25,$M$31:$M$35),IF($N$31:$N$35=AE25,$Q$31:$Q$35),IF($R$31:$R$35=AE25,$U$31:$U$35),IF($V$31:$V$35=AE25,$Y$31:$Y$35),IF($Z$31:$Z$35=AE25,$AC$31:$AC$35),
IF($B$39:$B$43=AE25,$E$39:$E$43),IF($F$39:$F$43=AE25,$I$39:$I$43),IF($J$39:$J$43=AE25,$M$39:$M$43),IF($N$39:$N$43=AE25,$Q$39:$Q$43),IF($R$39:$R$43=AE25,$U$39:$U$43),IF($V$39:$V$43=AE25,$Y$39:$Y$43),IF($Z$39:$Z$43=AE25,$AC$39:$AC$43),
IF($B$47:$B$51=AE25,$E$47:$E$51),IF($F$47:$F$51=AE25,$I$47:$I$51),IF($J$47:$J$51=AE25,$M$47:$M$51),IF($N$47:$N$51=AE25,$Q$47:$Q$51),IF($R$47:$R$51=AE25,$U$47:$U$51),IF($V$47:$V$51=AE25,$Y$47:$Y$51),IF($Z$47:$Z$51=AE25,$AC$47:$AC$51))</f>
        <v>0</v>
      </c>
      <c r="AJ25" s="5"/>
      <c r="AK25" s="5"/>
      <c r="AL25" s="9"/>
      <c r="AM25"/>
    </row>
    <row r="26" spans="2:39" s="89" customFormat="1" x14ac:dyDescent="0.2">
      <c r="B26" s="102"/>
      <c r="C26" s="96"/>
      <c r="D26" s="107"/>
      <c r="E26" s="56"/>
      <c r="F26" s="102"/>
      <c r="G26" s="96"/>
      <c r="H26" s="107"/>
      <c r="I26" s="56"/>
      <c r="J26" s="102"/>
      <c r="K26" s="96"/>
      <c r="L26" s="107"/>
      <c r="M26" s="56"/>
      <c r="N26" s="102"/>
      <c r="O26" s="96"/>
      <c r="P26" s="107"/>
      <c r="Q26" s="56"/>
      <c r="R26" s="102"/>
      <c r="S26" s="96"/>
      <c r="T26" s="107"/>
      <c r="U26" s="56"/>
      <c r="V26" s="102"/>
      <c r="W26" s="96"/>
      <c r="X26" s="107"/>
      <c r="Y26" s="56"/>
      <c r="Z26" s="102"/>
      <c r="AA26" s="96"/>
      <c r="AB26" s="107"/>
      <c r="AC26" s="56"/>
      <c r="AE26" s="5">
        <v>20</v>
      </c>
      <c r="AF26" s="94"/>
      <c r="AG26" s="9" t="str">
        <f>January!AG26</f>
        <v>Cable Bill</v>
      </c>
      <c r="AH26">
        <f t="array" ref="AH26">SUM(IF($B$7:$B$11=AE26,$E$7:$E$11),IF($F$7:$F$11=AE26,$I$7:$I$11),IF($J$7:$J$11=AE26,$M$7:$M$11),IF($N$7:$N$11=AE26,$Q$7:$Q$11),IF($R$7:$R$11=AE26,$U$7:$U$11),IF($V$7:$V$11=AE26,$Y$7:$Y$11),IF($Z$7:$Z$11=AE26,$AC$7:$AC$11),
IF($B$15:$B$19=AE26,$E$15:$E$19),IF($F$15:$F$19=AE26,$I$15:$I$19),IF($J$15:$J$19=AE26,$M$15:$M$19),IF($N$15:$N$19=AE26,$Q$15:$Q$19),IF($R$15:$R$19=AE26,$U$15:$U$19),IF($V$15:$V$19=AE26,$Y$15:$Y$19),IF($Z$15:$Z$19=AE26,$AC$15:$AC$19),
IF($B$23:$B$27=AE26,$E$23:$E$27),IF($F$23:$F$27=AE26,$I$23:$I$27),IF($J$23:$J$27=AE26,$M$23:$M$27),IF($N$23:$N$27=AE26,$Q$23:$Q$27),IF($R$23:$R$27=AE26,$U$23:$U$27),IF($V$23:$V$27=AE26,$Y$23:$Y$27),IF($Z$23:$Z$27=AE26,$AC$23:$AC$27),
IF($B$31:$B$35=AE26,$E$31:$E$35),IF($F$31:$F$35=AE26,$I$31:$I$35),IF($J$31:$J$35=AE26,$M$31:$M$35),IF($N$31:$N$35=AE26,$Q$31:$Q$35),IF($R$31:$R$35=AE26,$U$31:$U$35),IF($V$31:$V$35=AE26,$Y$31:$Y$35),IF($Z$31:$Z$35=AE26,$AC$31:$AC$35),
IF($B$39:$B$43=AE26,$E$39:$E$43),IF($F$39:$F$43=AE26,$I$39:$I$43),IF($J$39:$J$43=AE26,$M$39:$M$43),IF($N$39:$N$43=AE26,$Q$39:$Q$43),IF($R$39:$R$43=AE26,$U$39:$U$43),IF($V$39:$V$43=AE26,$Y$39:$Y$43),IF($Z$39:$Z$43=AE26,$AC$39:$AC$43),
IF($B$47:$B$51=AE26,$E$47:$E$51),IF($F$47:$F$51=AE26,$I$47:$I$51),IF($J$47:$J$51=AE26,$M$47:$M$51),IF($N$47:$N$51=AE26,$Q$47:$Q$51),IF($R$47:$R$51=AE26,$U$47:$U$51),IF($V$47:$V$51=AE26,$Y$47:$Y$51),IF($Z$47:$Z$51=AE26,$AC$47:$AC$51))</f>
        <v>0</v>
      </c>
      <c r="AJ26" s="5"/>
      <c r="AK26" s="5"/>
      <c r="AL26" s="9"/>
      <c r="AM26"/>
    </row>
    <row r="27" spans="2:39" s="89" customFormat="1" x14ac:dyDescent="0.2">
      <c r="B27" s="102"/>
      <c r="C27" s="96"/>
      <c r="D27" s="107"/>
      <c r="E27" s="56"/>
      <c r="F27" s="102"/>
      <c r="G27" s="96"/>
      <c r="H27" s="107"/>
      <c r="I27" s="56"/>
      <c r="J27" s="102"/>
      <c r="K27" s="96"/>
      <c r="L27" s="107"/>
      <c r="M27" s="56"/>
      <c r="N27" s="102"/>
      <c r="O27" s="96"/>
      <c r="P27" s="107"/>
      <c r="Q27" s="56"/>
      <c r="R27" s="102"/>
      <c r="S27" s="96"/>
      <c r="T27" s="107"/>
      <c r="U27" s="56"/>
      <c r="V27" s="102"/>
      <c r="W27" s="96"/>
      <c r="X27" s="107"/>
      <c r="Y27" s="56"/>
      <c r="Z27" s="102"/>
      <c r="AA27" s="96"/>
      <c r="AB27" s="107"/>
      <c r="AC27" s="56"/>
      <c r="AE27" s="5">
        <v>21</v>
      </c>
      <c r="AF27" s="94"/>
      <c r="AG27" s="9" t="str">
        <f>January!AG27</f>
        <v>Auto Maint.</v>
      </c>
      <c r="AH27">
        <f t="array" ref="AH27">SUM(IF($B$7:$B$11=AE27,$E$7:$E$11),IF($F$7:$F$11=AE27,$I$7:$I$11),IF($J$7:$J$11=AE27,$M$7:$M$11),IF($N$7:$N$11=AE27,$Q$7:$Q$11),IF($R$7:$R$11=AE27,$U$7:$U$11),IF($V$7:$V$11=AE27,$Y$7:$Y$11),IF($Z$7:$Z$11=AE27,$AC$7:$AC$11),
IF($B$15:$B$19=AE27,$E$15:$E$19),IF($F$15:$F$19=AE27,$I$15:$I$19),IF($J$15:$J$19=AE27,$M$15:$M$19),IF($N$15:$N$19=AE27,$Q$15:$Q$19),IF($R$15:$R$19=AE27,$U$15:$U$19),IF($V$15:$V$19=AE27,$Y$15:$Y$19),IF($Z$15:$Z$19=AE27,$AC$15:$AC$19),
IF($B$23:$B$27=AE27,$E$23:$E$27),IF($F$23:$F$27=AE27,$I$23:$I$27),IF($J$23:$J$27=AE27,$M$23:$M$27),IF($N$23:$N$27=AE27,$Q$23:$Q$27),IF($R$23:$R$27=AE27,$U$23:$U$27),IF($V$23:$V$27=AE27,$Y$23:$Y$27),IF($Z$23:$Z$27=AE27,$AC$23:$AC$27),
IF($B$31:$B$35=AE27,$E$31:$E$35),IF($F$31:$F$35=AE27,$I$31:$I$35),IF($J$31:$J$35=AE27,$M$31:$M$35),IF($N$31:$N$35=AE27,$Q$31:$Q$35),IF($R$31:$R$35=AE27,$U$31:$U$35),IF($V$31:$V$35=AE27,$Y$31:$Y$35),IF($Z$31:$Z$35=AE27,$AC$31:$AC$35),
IF($B$39:$B$43=AE27,$E$39:$E$43),IF($F$39:$F$43=AE27,$I$39:$I$43),IF($J$39:$J$43=AE27,$M$39:$M$43),IF($N$39:$N$43=AE27,$Q$39:$Q$43),IF($R$39:$R$43=AE27,$U$39:$U$43),IF($V$39:$V$43=AE27,$Y$39:$Y$43),IF($Z$39:$Z$43=AE27,$AC$39:$AC$43),
IF($B$47:$B$51=AE27,$E$47:$E$51),IF($F$47:$F$51=AE27,$I$47:$I$51),IF($J$47:$J$51=AE27,$M$47:$M$51),IF($N$47:$N$51=AE27,$Q$47:$Q$51),IF($R$47:$R$51=AE27,$U$47:$U$51),IF($V$47:$V$51=AE27,$Y$47:$Y$51),IF($Z$47:$Z$51=AE27,$AC$47:$AC$51))</f>
        <v>0</v>
      </c>
      <c r="AJ27" s="5"/>
      <c r="AK27" s="5"/>
      <c r="AL27" s="9"/>
      <c r="AM27"/>
    </row>
    <row r="28" spans="2:39" s="89" customFormat="1" x14ac:dyDescent="0.2">
      <c r="B28" s="173">
        <f>Z20+1</f>
        <v>14</v>
      </c>
      <c r="C28" s="174"/>
      <c r="D28" s="107" t="s">
        <v>51</v>
      </c>
      <c r="E28" s="56">
        <f t="array" ref="E28">AC20+SUM(IF(C23:C27=1,E23:E27))</f>
        <v>1200</v>
      </c>
      <c r="F28" s="173">
        <f>B28+1</f>
        <v>15</v>
      </c>
      <c r="G28" s="174"/>
      <c r="H28" s="107" t="s">
        <v>51</v>
      </c>
      <c r="I28" s="56">
        <f t="array" ref="I28">E28+SUM(IF(G23:G27=1,I23:I27))</f>
        <v>1200</v>
      </c>
      <c r="J28" s="173">
        <f>F28+1</f>
        <v>16</v>
      </c>
      <c r="K28" s="174"/>
      <c r="L28" s="107" t="s">
        <v>51</v>
      </c>
      <c r="M28" s="56">
        <f t="array" ref="M28">I28+SUM(IF(K23:K27=1,M23:M27))</f>
        <v>1200</v>
      </c>
      <c r="N28" s="173">
        <f>J28+1</f>
        <v>17</v>
      </c>
      <c r="O28" s="174"/>
      <c r="P28" s="107" t="s">
        <v>51</v>
      </c>
      <c r="Q28" s="56">
        <f t="array" ref="Q28">M28+SUM(IF(O23:O27=1,Q23:Q27))</f>
        <v>1200</v>
      </c>
      <c r="R28" s="173">
        <f>N28+1</f>
        <v>18</v>
      </c>
      <c r="S28" s="174"/>
      <c r="T28" s="107" t="s">
        <v>51</v>
      </c>
      <c r="U28" s="56">
        <f t="array" ref="U28">Q28+SUM(IF(S23:S27=1,U23:U27))</f>
        <v>1200</v>
      </c>
      <c r="V28" s="173">
        <f>R28+1</f>
        <v>19</v>
      </c>
      <c r="W28" s="174"/>
      <c r="X28" s="107" t="s">
        <v>51</v>
      </c>
      <c r="Y28" s="56">
        <f t="array" ref="Y28">U28+SUM(IF(W23:W27=1,Y23:Y27))</f>
        <v>1200</v>
      </c>
      <c r="Z28" s="173">
        <f>V28+1</f>
        <v>20</v>
      </c>
      <c r="AA28" s="174"/>
      <c r="AB28" s="107" t="s">
        <v>51</v>
      </c>
      <c r="AC28" s="56">
        <f t="array" ref="AC28">Y28+SUM(IF(AA23:AA27=1,AC23:AC27))</f>
        <v>1200</v>
      </c>
      <c r="AE28" s="5">
        <v>22</v>
      </c>
      <c r="AF28" s="94"/>
      <c r="AG28" s="9" t="str">
        <f>January!AG28</f>
        <v>Auto Loan</v>
      </c>
      <c r="AH28">
        <f t="array" ref="AH28">SUM(IF($B$7:$B$11=AE28,$E$7:$E$11),IF($F$7:$F$11=AE28,$I$7:$I$11),IF($J$7:$J$11=AE28,$M$7:$M$11),IF($N$7:$N$11=AE28,$Q$7:$Q$11),IF($R$7:$R$11=AE28,$U$7:$U$11),IF($V$7:$V$11=AE28,$Y$7:$Y$11),IF($Z$7:$Z$11=AE28,$AC$7:$AC$11),
IF($B$15:$B$19=AE28,$E$15:$E$19),IF($F$15:$F$19=AE28,$I$15:$I$19),IF($J$15:$J$19=AE28,$M$15:$M$19),IF($N$15:$N$19=AE28,$Q$15:$Q$19),IF($R$15:$R$19=AE28,$U$15:$U$19),IF($V$15:$V$19=AE28,$Y$15:$Y$19),IF($Z$15:$Z$19=AE28,$AC$15:$AC$19),
IF($B$23:$B$27=AE28,$E$23:$E$27),IF($F$23:$F$27=AE28,$I$23:$I$27),IF($J$23:$J$27=AE28,$M$23:$M$27),IF($N$23:$N$27=AE28,$Q$23:$Q$27),IF($R$23:$R$27=AE28,$U$23:$U$27),IF($V$23:$V$27=AE28,$Y$23:$Y$27),IF($Z$23:$Z$27=AE28,$AC$23:$AC$27),
IF($B$31:$B$35=AE28,$E$31:$E$35),IF($F$31:$F$35=AE28,$I$31:$I$35),IF($J$31:$J$35=AE28,$M$31:$M$35),IF($N$31:$N$35=AE28,$Q$31:$Q$35),IF($R$31:$R$35=AE28,$U$31:$U$35),IF($V$31:$V$35=AE28,$Y$31:$Y$35),IF($Z$31:$Z$35=AE28,$AC$31:$AC$35),
IF($B$39:$B$43=AE28,$E$39:$E$43),IF($F$39:$F$43=AE28,$I$39:$I$43),IF($J$39:$J$43=AE28,$M$39:$M$43),IF($N$39:$N$43=AE28,$Q$39:$Q$43),IF($R$39:$R$43=AE28,$U$39:$U$43),IF($V$39:$V$43=AE28,$Y$39:$Y$43),IF($Z$39:$Z$43=AE28,$AC$39:$AC$43),
IF($B$47:$B$51=AE28,$E$47:$E$51),IF($F$47:$F$51=AE28,$I$47:$I$51),IF($J$47:$J$51=AE28,$M$47:$M$51),IF($N$47:$N$51=AE28,$Q$47:$Q$51),IF($R$47:$R$51=AE28,$U$47:$U$51),IF($V$47:$V$51=AE28,$Y$47:$Y$51),IF($Z$47:$Z$51=AE28,$AC$47:$AC$51))</f>
        <v>0</v>
      </c>
      <c r="AJ28" s="5"/>
      <c r="AK28" s="5"/>
      <c r="AL28" s="9"/>
      <c r="AM28"/>
    </row>
    <row r="29" spans="2:39" s="89" customFormat="1" x14ac:dyDescent="0.2">
      <c r="B29" s="173"/>
      <c r="C29" s="174"/>
      <c r="D29" s="107" t="s">
        <v>60</v>
      </c>
      <c r="E29" s="152">
        <f t="array" ref="E29">AC21+SUM(IF(C23:C27=2,E23:E27))-SUM(IF(B23:B27={33},E23:E27))</f>
        <v>5000</v>
      </c>
      <c r="F29" s="173"/>
      <c r="G29" s="174"/>
      <c r="H29" s="107" t="s">
        <v>60</v>
      </c>
      <c r="I29" s="152">
        <f t="array" ref="I29">E29+SUM(IF(G23:G27=2,I23:I27))-SUM(IF(F23:F27={33},I23:I27))</f>
        <v>5000</v>
      </c>
      <c r="J29" s="173"/>
      <c r="K29" s="174"/>
      <c r="L29" s="107" t="s">
        <v>60</v>
      </c>
      <c r="M29" s="152">
        <f t="array" ref="M29">I29+SUM(IF(K23:K27=2,M23:M27))-SUM(IF(J23:J27={33},M23:M27))</f>
        <v>5000</v>
      </c>
      <c r="N29" s="173"/>
      <c r="O29" s="174"/>
      <c r="P29" s="107" t="s">
        <v>60</v>
      </c>
      <c r="Q29" s="152">
        <f t="array" ref="Q29">M29+SUM(IF(O23:O27=2,Q23:Q27))-SUM(IF(N23:N27={33},Q23:Q27))</f>
        <v>5000</v>
      </c>
      <c r="R29" s="173"/>
      <c r="S29" s="174"/>
      <c r="T29" s="107" t="s">
        <v>60</v>
      </c>
      <c r="U29" s="152">
        <f t="array" ref="U29">Q29+SUM(IF(S23:S27=2,U23:U27))-SUM(IF(R23:R27={33},U23:U27))</f>
        <v>5000</v>
      </c>
      <c r="V29" s="173"/>
      <c r="W29" s="174"/>
      <c r="X29" s="107" t="s">
        <v>60</v>
      </c>
      <c r="Y29" s="152">
        <f t="array" ref="Y29">U29+SUM(IF(W23:W27=2,Y23:Y27))-SUM(IF(V23:V27={33},Y23:Y27))</f>
        <v>5000</v>
      </c>
      <c r="Z29" s="173"/>
      <c r="AA29" s="174"/>
      <c r="AB29" s="107" t="s">
        <v>60</v>
      </c>
      <c r="AC29" s="152">
        <f t="array" ref="AC29">Y29+SUM(IF(AA23:AA27=2,AC23:AC27))-SUM(IF(Z23:Z27={33},AC23:AC27))</f>
        <v>5000</v>
      </c>
      <c r="AE29" s="5">
        <v>23</v>
      </c>
      <c r="AF29" s="94"/>
      <c r="AG29" s="9" t="str">
        <f>January!AG29</f>
        <v>Medical</v>
      </c>
      <c r="AH29">
        <f t="array" ref="AH29">SUM(IF($B$7:$B$11=AE29,$E$7:$E$11),IF($F$7:$F$11=AE29,$I$7:$I$11),IF($J$7:$J$11=AE29,$M$7:$M$11),IF($N$7:$N$11=AE29,$Q$7:$Q$11),IF($R$7:$R$11=AE29,$U$7:$U$11),IF($V$7:$V$11=AE29,$Y$7:$Y$11),IF($Z$7:$Z$11=AE29,$AC$7:$AC$11),
IF($B$15:$B$19=AE29,$E$15:$E$19),IF($F$15:$F$19=AE29,$I$15:$I$19),IF($J$15:$J$19=AE29,$M$15:$M$19),IF($N$15:$N$19=AE29,$Q$15:$Q$19),IF($R$15:$R$19=AE29,$U$15:$U$19),IF($V$15:$V$19=AE29,$Y$15:$Y$19),IF($Z$15:$Z$19=AE29,$AC$15:$AC$19),
IF($B$23:$B$27=AE29,$E$23:$E$27),IF($F$23:$F$27=AE29,$I$23:$I$27),IF($J$23:$J$27=AE29,$M$23:$M$27),IF($N$23:$N$27=AE29,$Q$23:$Q$27),IF($R$23:$R$27=AE29,$U$23:$U$27),IF($V$23:$V$27=AE29,$Y$23:$Y$27),IF($Z$23:$Z$27=AE29,$AC$23:$AC$27),
IF($B$31:$B$35=AE29,$E$31:$E$35),IF($F$31:$F$35=AE29,$I$31:$I$35),IF($J$31:$J$35=AE29,$M$31:$M$35),IF($N$31:$N$35=AE29,$Q$31:$Q$35),IF($R$31:$R$35=AE29,$U$31:$U$35),IF($V$31:$V$35=AE29,$Y$31:$Y$35),IF($Z$31:$Z$35=AE29,$AC$31:$AC$35),
IF($B$39:$B$43=AE29,$E$39:$E$43),IF($F$39:$F$43=AE29,$I$39:$I$43),IF($J$39:$J$43=AE29,$M$39:$M$43),IF($N$39:$N$43=AE29,$Q$39:$Q$43),IF($R$39:$R$43=AE29,$U$39:$U$43),IF($V$39:$V$43=AE29,$Y$39:$Y$43),IF($Z$39:$Z$43=AE29,$AC$39:$AC$43),
IF($B$47:$B$51=AE29,$E$47:$E$51),IF($F$47:$F$51=AE29,$I$47:$I$51),IF($J$47:$J$51=AE29,$M$47:$M$51),IF($N$47:$N$51=AE29,$Q$47:$Q$51),IF($R$47:$R$51=AE29,$U$47:$U$51),IF($V$47:$V$51=AE29,$Y$47:$Y$51),IF($Z$47:$Z$51=AE29,$AC$47:$AC$51))</f>
        <v>0</v>
      </c>
      <c r="AJ29" s="5"/>
      <c r="AK29" s="5"/>
      <c r="AL29" s="9"/>
      <c r="AM29"/>
    </row>
    <row r="30" spans="2:39" ht="13.5" thickBot="1" x14ac:dyDescent="0.25">
      <c r="B30" s="175"/>
      <c r="C30" s="176"/>
      <c r="D30" s="153" t="s">
        <v>48</v>
      </c>
      <c r="E30" s="154">
        <f t="array" ref="E30">AC22+SUM(IF(C23:C27=3,E23:E27))-SUM(IF(B23:B27={34},E23:E27))</f>
        <v>-800</v>
      </c>
      <c r="F30" s="175"/>
      <c r="G30" s="176"/>
      <c r="H30" s="153" t="s">
        <v>48</v>
      </c>
      <c r="I30" s="154">
        <f t="array" ref="I30">E30+SUM(IF(G23:G27=3,I23:I27))-SUM(IF(F23:F27={34},I23:I27))</f>
        <v>-800</v>
      </c>
      <c r="J30" s="175"/>
      <c r="K30" s="176"/>
      <c r="L30" s="153" t="s">
        <v>48</v>
      </c>
      <c r="M30" s="154">
        <f t="array" ref="M30">I30+SUM(IF(K23:K27=3,M23:M27))-SUM(IF(J23:J27={34},M23:M27))</f>
        <v>-800</v>
      </c>
      <c r="N30" s="175"/>
      <c r="O30" s="176"/>
      <c r="P30" s="153" t="s">
        <v>48</v>
      </c>
      <c r="Q30" s="154">
        <f t="array" ref="Q30">M30+SUM(IF(O23:O27=3,Q23:Q27))-SUM(IF(N23:N27={34},Q23:Q27))</f>
        <v>-800</v>
      </c>
      <c r="R30" s="175"/>
      <c r="S30" s="176"/>
      <c r="T30" s="153" t="s">
        <v>48</v>
      </c>
      <c r="U30" s="154">
        <f t="array" ref="U30">Q30+SUM(IF(S23:S27=3,U23:U27))-SUM(IF(R23:R27={34},U23:U27))</f>
        <v>-800</v>
      </c>
      <c r="V30" s="175"/>
      <c r="W30" s="176"/>
      <c r="X30" s="153" t="s">
        <v>48</v>
      </c>
      <c r="Y30" s="154">
        <f t="array" ref="Y30">U30+SUM(IF(W23:W27=3,Y23:Y27))-SUM(IF(V23:V27={34},Y23:Y27))</f>
        <v>-800</v>
      </c>
      <c r="Z30" s="175"/>
      <c r="AA30" s="176"/>
      <c r="AB30" s="153" t="s">
        <v>48</v>
      </c>
      <c r="AC30" s="154">
        <f t="array" ref="AC30">Y30+SUM(IF(AA23:AA27=3,AC23:AC27))-SUM(IF(Z23:Z27={34},AC23:AC27))</f>
        <v>-800</v>
      </c>
      <c r="AE30" s="5">
        <v>24</v>
      </c>
      <c r="AF30" s="94"/>
      <c r="AG30" s="9" t="str">
        <f>January!AG30</f>
        <v>HairCare</v>
      </c>
      <c r="AH30">
        <f t="array" ref="AH30">SUM(IF($B$7:$B$11=AE30,$E$7:$E$11),IF($F$7:$F$11=AE30,$I$7:$I$11),IF($J$7:$J$11=AE30,$M$7:$M$11),IF($N$7:$N$11=AE30,$Q$7:$Q$11),IF($R$7:$R$11=AE30,$U$7:$U$11),IF($V$7:$V$11=AE30,$Y$7:$Y$11),IF($Z$7:$Z$11=AE30,$AC$7:$AC$11),
IF($B$15:$B$19=AE30,$E$15:$E$19),IF($F$15:$F$19=AE30,$I$15:$I$19),IF($J$15:$J$19=AE30,$M$15:$M$19),IF($N$15:$N$19=AE30,$Q$15:$Q$19),IF($R$15:$R$19=AE30,$U$15:$U$19),IF($V$15:$V$19=AE30,$Y$15:$Y$19),IF($Z$15:$Z$19=AE30,$AC$15:$AC$19),
IF($B$23:$B$27=AE30,$E$23:$E$27),IF($F$23:$F$27=AE30,$I$23:$I$27),IF($J$23:$J$27=AE30,$M$23:$M$27),IF($N$23:$N$27=AE30,$Q$23:$Q$27),IF($R$23:$R$27=AE30,$U$23:$U$27),IF($V$23:$V$27=AE30,$Y$23:$Y$27),IF($Z$23:$Z$27=AE30,$AC$23:$AC$27),
IF($B$31:$B$35=AE30,$E$31:$E$35),IF($F$31:$F$35=AE30,$I$31:$I$35),IF($J$31:$J$35=AE30,$M$31:$M$35),IF($N$31:$N$35=AE30,$Q$31:$Q$35),IF($R$31:$R$35=AE30,$U$31:$U$35),IF($V$31:$V$35=AE30,$Y$31:$Y$35),IF($Z$31:$Z$35=AE30,$AC$31:$AC$35),
IF($B$39:$B$43=AE30,$E$39:$E$43),IF($F$39:$F$43=AE30,$I$39:$I$43),IF($J$39:$J$43=AE30,$M$39:$M$43),IF($N$39:$N$43=AE30,$Q$39:$Q$43),IF($R$39:$R$43=AE30,$U$39:$U$43),IF($V$39:$V$43=AE30,$Y$39:$Y$43),IF($Z$39:$Z$43=AE30,$AC$39:$AC$43),
IF($B$47:$B$51=AE30,$E$47:$E$51),IF($F$47:$F$51=AE30,$I$47:$I$51),IF($J$47:$J$51=AE30,$M$47:$M$51),IF($N$47:$N$51=AE30,$Q$47:$Q$51),IF($R$47:$R$51=AE30,$U$47:$U$51),IF($V$47:$V$51=AE30,$Y$47:$Y$51),IF($Z$47:$Z$51=AE30,$AC$47:$AC$51))</f>
        <v>0</v>
      </c>
      <c r="AJ30" s="5"/>
      <c r="AK30" s="5"/>
      <c r="AL30" s="9"/>
    </row>
    <row r="31" spans="2:39" s="89" customFormat="1" x14ac:dyDescent="0.2">
      <c r="B31" s="101"/>
      <c r="C31" s="111"/>
      <c r="D31" s="106"/>
      <c r="E31" s="100"/>
      <c r="F31" s="102"/>
      <c r="G31" s="96"/>
      <c r="H31" s="107"/>
      <c r="I31" s="56"/>
      <c r="J31" s="102"/>
      <c r="K31" s="96"/>
      <c r="L31" s="107"/>
      <c r="M31" s="56"/>
      <c r="N31" s="102"/>
      <c r="O31" s="96"/>
      <c r="P31" s="107"/>
      <c r="Q31" s="56"/>
      <c r="R31" s="102"/>
      <c r="S31" s="96"/>
      <c r="T31" s="113"/>
      <c r="U31" s="56"/>
      <c r="V31" s="102"/>
      <c r="W31" s="96"/>
      <c r="X31" s="113"/>
      <c r="Y31" s="56"/>
      <c r="Z31" s="102"/>
      <c r="AA31" s="96"/>
      <c r="AB31" s="113"/>
      <c r="AC31" s="56"/>
      <c r="AE31" s="5">
        <v>25</v>
      </c>
      <c r="AF31" s="94"/>
      <c r="AG31" s="9" t="str">
        <f>January!AG31</f>
        <v>Clothing</v>
      </c>
      <c r="AH31">
        <f t="array" ref="AH31">SUM(IF($B$7:$B$11=AE31,$E$7:$E$11),IF($F$7:$F$11=AE31,$I$7:$I$11),IF($J$7:$J$11=AE31,$M$7:$M$11),IF($N$7:$N$11=AE31,$Q$7:$Q$11),IF($R$7:$R$11=AE31,$U$7:$U$11),IF($V$7:$V$11=AE31,$Y$7:$Y$11),IF($Z$7:$Z$11=AE31,$AC$7:$AC$11),
IF($B$15:$B$19=AE31,$E$15:$E$19),IF($F$15:$F$19=AE31,$I$15:$I$19),IF($J$15:$J$19=AE31,$M$15:$M$19),IF($N$15:$N$19=AE31,$Q$15:$Q$19),IF($R$15:$R$19=AE31,$U$15:$U$19),IF($V$15:$V$19=AE31,$Y$15:$Y$19),IF($Z$15:$Z$19=AE31,$AC$15:$AC$19),
IF($B$23:$B$27=AE31,$E$23:$E$27),IF($F$23:$F$27=AE31,$I$23:$I$27),IF($J$23:$J$27=AE31,$M$23:$M$27),IF($N$23:$N$27=AE31,$Q$23:$Q$27),IF($R$23:$R$27=AE31,$U$23:$U$27),IF($V$23:$V$27=AE31,$Y$23:$Y$27),IF($Z$23:$Z$27=AE31,$AC$23:$AC$27),
IF($B$31:$B$35=AE31,$E$31:$E$35),IF($F$31:$F$35=AE31,$I$31:$I$35),IF($J$31:$J$35=AE31,$M$31:$M$35),IF($N$31:$N$35=AE31,$Q$31:$Q$35),IF($R$31:$R$35=AE31,$U$31:$U$35),IF($V$31:$V$35=AE31,$Y$31:$Y$35),IF($Z$31:$Z$35=AE31,$AC$31:$AC$35),
IF($B$39:$B$43=AE31,$E$39:$E$43),IF($F$39:$F$43=AE31,$I$39:$I$43),IF($J$39:$J$43=AE31,$M$39:$M$43),IF($N$39:$N$43=AE31,$Q$39:$Q$43),IF($R$39:$R$43=AE31,$U$39:$U$43),IF($V$39:$V$43=AE31,$Y$39:$Y$43),IF($Z$39:$Z$43=AE31,$AC$39:$AC$43),
IF($B$47:$B$51=AE31,$E$47:$E$51),IF($F$47:$F$51=AE31,$I$47:$I$51),IF($J$47:$J$51=AE31,$M$47:$M$51),IF($N$47:$N$51=AE31,$Q$47:$Q$51),IF($R$47:$R$51=AE31,$U$47:$U$51),IF($V$47:$V$51=AE31,$Y$47:$Y$51),IF($Z$47:$Z$51=AE31,$AC$47:$AC$51))</f>
        <v>0</v>
      </c>
      <c r="AJ31" s="5"/>
      <c r="AK31" s="5"/>
      <c r="AL31" s="9"/>
      <c r="AM31"/>
    </row>
    <row r="32" spans="2:39" s="89" customFormat="1" x14ac:dyDescent="0.2">
      <c r="B32" s="102"/>
      <c r="C32" s="96"/>
      <c r="D32" s="107"/>
      <c r="E32" s="56"/>
      <c r="F32" s="102"/>
      <c r="G32" s="96"/>
      <c r="H32" s="113"/>
      <c r="I32" s="56"/>
      <c r="J32" s="102"/>
      <c r="K32" s="96"/>
      <c r="L32" s="107"/>
      <c r="M32" s="56"/>
      <c r="N32" s="102"/>
      <c r="O32" s="96"/>
      <c r="P32" s="107"/>
      <c r="Q32" s="56"/>
      <c r="R32" s="102"/>
      <c r="S32" s="96"/>
      <c r="T32" s="113"/>
      <c r="U32" s="56"/>
      <c r="V32" s="102"/>
      <c r="W32" s="96"/>
      <c r="X32" s="107"/>
      <c r="Y32" s="56"/>
      <c r="Z32" s="102"/>
      <c r="AA32" s="96"/>
      <c r="AB32" s="107"/>
      <c r="AC32" s="56"/>
      <c r="AE32" s="5">
        <v>26</v>
      </c>
      <c r="AF32" s="94"/>
      <c r="AG32" s="9" t="str">
        <f>January!AG32</f>
        <v>DayCare/School</v>
      </c>
      <c r="AH32">
        <f t="array" ref="AH32">SUM(IF($B$7:$B$11=AE32,$E$7:$E$11),IF($F$7:$F$11=AE32,$I$7:$I$11),IF($J$7:$J$11=AE32,$M$7:$M$11),IF($N$7:$N$11=AE32,$Q$7:$Q$11),IF($R$7:$R$11=AE32,$U$7:$U$11),IF($V$7:$V$11=AE32,$Y$7:$Y$11),IF($Z$7:$Z$11=AE32,$AC$7:$AC$11),
IF($B$15:$B$19=AE32,$E$15:$E$19),IF($F$15:$F$19=AE32,$I$15:$I$19),IF($J$15:$J$19=AE32,$M$15:$M$19),IF($N$15:$N$19=AE32,$Q$15:$Q$19),IF($R$15:$R$19=AE32,$U$15:$U$19),IF($V$15:$V$19=AE32,$Y$15:$Y$19),IF($Z$15:$Z$19=AE32,$AC$15:$AC$19),
IF($B$23:$B$27=AE32,$E$23:$E$27),IF($F$23:$F$27=AE32,$I$23:$I$27),IF($J$23:$J$27=AE32,$M$23:$M$27),IF($N$23:$N$27=AE32,$Q$23:$Q$27),IF($R$23:$R$27=AE32,$U$23:$U$27),IF($V$23:$V$27=AE32,$Y$23:$Y$27),IF($Z$23:$Z$27=AE32,$AC$23:$AC$27),
IF($B$31:$B$35=AE32,$E$31:$E$35),IF($F$31:$F$35=AE32,$I$31:$I$35),IF($J$31:$J$35=AE32,$M$31:$M$35),IF($N$31:$N$35=AE32,$Q$31:$Q$35),IF($R$31:$R$35=AE32,$U$31:$U$35),IF($V$31:$V$35=AE32,$Y$31:$Y$35),IF($Z$31:$Z$35=AE32,$AC$31:$AC$35),
IF($B$39:$B$43=AE32,$E$39:$E$43),IF($F$39:$F$43=AE32,$I$39:$I$43),IF($J$39:$J$43=AE32,$M$39:$M$43),IF($N$39:$N$43=AE32,$Q$39:$Q$43),IF($R$39:$R$43=AE32,$U$39:$U$43),IF($V$39:$V$43=AE32,$Y$39:$Y$43),IF($Z$39:$Z$43=AE32,$AC$39:$AC$43),
IF($B$47:$B$51=AE32,$E$47:$E$51),IF($F$47:$F$51=AE32,$I$47:$I$51),IF($J$47:$J$51=AE32,$M$47:$M$51),IF($N$47:$N$51=AE32,$Q$47:$Q$51),IF($R$47:$R$51=AE32,$U$47:$U$51),IF($V$47:$V$51=AE32,$Y$47:$Y$51),IF($Z$47:$Z$51=AE32,$AC$47:$AC$51))</f>
        <v>0</v>
      </c>
      <c r="AJ32" s="5"/>
      <c r="AK32" s="22"/>
      <c r="AL32" s="19"/>
      <c r="AM32"/>
    </row>
    <row r="33" spans="2:39" s="89" customFormat="1" x14ac:dyDescent="0.2">
      <c r="B33" s="102"/>
      <c r="C33" s="96"/>
      <c r="D33" s="107"/>
      <c r="E33" s="56"/>
      <c r="F33" s="102"/>
      <c r="G33" s="96"/>
      <c r="H33" s="107"/>
      <c r="I33" s="56"/>
      <c r="J33" s="102"/>
      <c r="K33" s="96"/>
      <c r="L33" s="107"/>
      <c r="M33" s="56"/>
      <c r="N33" s="102"/>
      <c r="O33" s="96"/>
      <c r="P33" s="107"/>
      <c r="Q33" s="56"/>
      <c r="R33" s="102"/>
      <c r="S33" s="96"/>
      <c r="T33" s="107"/>
      <c r="U33" s="56"/>
      <c r="V33" s="102"/>
      <c r="W33" s="96"/>
      <c r="X33" s="107"/>
      <c r="Y33" s="56"/>
      <c r="Z33" s="102"/>
      <c r="AA33" s="96"/>
      <c r="AB33" s="107"/>
      <c r="AC33" s="56"/>
      <c r="AE33" s="5">
        <v>27</v>
      </c>
      <c r="AF33" s="94"/>
      <c r="AG33" s="9" t="str">
        <f>January!AG33</f>
        <v>Car Insurance</v>
      </c>
      <c r="AH33">
        <f t="array" ref="AH33">SUM(IF($B$7:$B$11=AE33,$E$7:$E$11),IF($F$7:$F$11=AE33,$I$7:$I$11),IF($J$7:$J$11=AE33,$M$7:$M$11),IF($N$7:$N$11=AE33,$Q$7:$Q$11),IF($R$7:$R$11=AE33,$U$7:$U$11),IF($V$7:$V$11=AE33,$Y$7:$Y$11),IF($Z$7:$Z$11=AE33,$AC$7:$AC$11),
IF($B$15:$B$19=AE33,$E$15:$E$19),IF($F$15:$F$19=AE33,$I$15:$I$19),IF($J$15:$J$19=AE33,$M$15:$M$19),IF($N$15:$N$19=AE33,$Q$15:$Q$19),IF($R$15:$R$19=AE33,$U$15:$U$19),IF($V$15:$V$19=AE33,$Y$15:$Y$19),IF($Z$15:$Z$19=AE33,$AC$15:$AC$19),
IF($B$23:$B$27=AE33,$E$23:$E$27),IF($F$23:$F$27=AE33,$I$23:$I$27),IF($J$23:$J$27=AE33,$M$23:$M$27),IF($N$23:$N$27=AE33,$Q$23:$Q$27),IF($R$23:$R$27=AE33,$U$23:$U$27),IF($V$23:$V$27=AE33,$Y$23:$Y$27),IF($Z$23:$Z$27=AE33,$AC$23:$AC$27),
IF($B$31:$B$35=AE33,$E$31:$E$35),IF($F$31:$F$35=AE33,$I$31:$I$35),IF($J$31:$J$35=AE33,$M$31:$M$35),IF($N$31:$N$35=AE33,$Q$31:$Q$35),IF($R$31:$R$35=AE33,$U$31:$U$35),IF($V$31:$V$35=AE33,$Y$31:$Y$35),IF($Z$31:$Z$35=AE33,$AC$31:$AC$35),
IF($B$39:$B$43=AE33,$E$39:$E$43),IF($F$39:$F$43=AE33,$I$39:$I$43),IF($J$39:$J$43=AE33,$M$39:$M$43),IF($N$39:$N$43=AE33,$Q$39:$Q$43),IF($R$39:$R$43=AE33,$U$39:$U$43),IF($V$39:$V$43=AE33,$Y$39:$Y$43),IF($Z$39:$Z$43=AE33,$AC$39:$AC$43),
IF($B$47:$B$51=AE33,$E$47:$E$51),IF($F$47:$F$51=AE33,$I$47:$I$51),IF($J$47:$J$51=AE33,$M$47:$M$51),IF($N$47:$N$51=AE33,$Q$47:$Q$51),IF($R$47:$R$51=AE33,$U$47:$U$51),IF($V$47:$V$51=AE33,$Y$47:$Y$51),IF($Z$47:$Z$51=AE33,$AC$47:$AC$51))</f>
        <v>0</v>
      </c>
      <c r="AJ33" s="5"/>
      <c r="AK33" s="5"/>
      <c r="AL33" s="9"/>
      <c r="AM33"/>
    </row>
    <row r="34" spans="2:39" s="89" customFormat="1" x14ac:dyDescent="0.2">
      <c r="B34" s="102"/>
      <c r="C34" s="96"/>
      <c r="D34" s="107"/>
      <c r="E34" s="56"/>
      <c r="F34" s="102"/>
      <c r="G34" s="96"/>
      <c r="H34" s="107"/>
      <c r="I34" s="56"/>
      <c r="J34" s="102"/>
      <c r="K34" s="96"/>
      <c r="L34" s="107"/>
      <c r="M34" s="56"/>
      <c r="N34" s="102"/>
      <c r="O34" s="96"/>
      <c r="P34" s="107"/>
      <c r="Q34" s="56"/>
      <c r="R34" s="102"/>
      <c r="S34" s="96"/>
      <c r="T34" s="107"/>
      <c r="U34" s="56"/>
      <c r="V34" s="102"/>
      <c r="W34" s="96"/>
      <c r="X34" s="107"/>
      <c r="Y34" s="56"/>
      <c r="Z34" s="102"/>
      <c r="AA34" s="96"/>
      <c r="AB34" s="107"/>
      <c r="AC34" s="56"/>
      <c r="AE34" s="5">
        <v>28</v>
      </c>
      <c r="AF34" s="94"/>
      <c r="AG34" s="9" t="str">
        <f>January!AG34</f>
        <v>Realestate Taxes</v>
      </c>
      <c r="AH34">
        <f t="array" ref="AH34">SUM(IF($B$7:$B$11=AE34,$E$7:$E$11),IF($F$7:$F$11=AE34,$I$7:$I$11),IF($J$7:$J$11=AE34,$M$7:$M$11),IF($N$7:$N$11=AE34,$Q$7:$Q$11),IF($R$7:$R$11=AE34,$U$7:$U$11),IF($V$7:$V$11=AE34,$Y$7:$Y$11),IF($Z$7:$Z$11=AE34,$AC$7:$AC$11),
IF($B$15:$B$19=AE34,$E$15:$E$19),IF($F$15:$F$19=AE34,$I$15:$I$19),IF($J$15:$J$19=AE34,$M$15:$M$19),IF($N$15:$N$19=AE34,$Q$15:$Q$19),IF($R$15:$R$19=AE34,$U$15:$U$19),IF($V$15:$V$19=AE34,$Y$15:$Y$19),IF($Z$15:$Z$19=AE34,$AC$15:$AC$19),
IF($B$23:$B$27=AE34,$E$23:$E$27),IF($F$23:$F$27=AE34,$I$23:$I$27),IF($J$23:$J$27=AE34,$M$23:$M$27),IF($N$23:$N$27=AE34,$Q$23:$Q$27),IF($R$23:$R$27=AE34,$U$23:$U$27),IF($V$23:$V$27=AE34,$Y$23:$Y$27),IF($Z$23:$Z$27=AE34,$AC$23:$AC$27),
IF($B$31:$B$35=AE34,$E$31:$E$35),IF($F$31:$F$35=AE34,$I$31:$I$35),IF($J$31:$J$35=AE34,$M$31:$M$35),IF($N$31:$N$35=AE34,$Q$31:$Q$35),IF($R$31:$R$35=AE34,$U$31:$U$35),IF($V$31:$V$35=AE34,$Y$31:$Y$35),IF($Z$31:$Z$35=AE34,$AC$31:$AC$35),
IF($B$39:$B$43=AE34,$E$39:$E$43),IF($F$39:$F$43=AE34,$I$39:$I$43),IF($J$39:$J$43=AE34,$M$39:$M$43),IF($N$39:$N$43=AE34,$Q$39:$Q$43),IF($R$39:$R$43=AE34,$U$39:$U$43),IF($V$39:$V$43=AE34,$Y$39:$Y$43),IF($Z$39:$Z$43=AE34,$AC$39:$AC$43),
IF($B$47:$B$51=AE34,$E$47:$E$51),IF($F$47:$F$51=AE34,$I$47:$I$51),IF($J$47:$J$51=AE34,$M$47:$M$51),IF($N$47:$N$51=AE34,$Q$47:$Q$51),IF($R$47:$R$51=AE34,$U$47:$U$51),IF($V$47:$V$51=AE34,$Y$47:$Y$51),IF($Z$47:$Z$51=AE34,$AC$47:$AC$51))</f>
        <v>0</v>
      </c>
      <c r="AJ34" s="5"/>
      <c r="AK34" s="5"/>
      <c r="AL34" s="9"/>
      <c r="AM34"/>
    </row>
    <row r="35" spans="2:39" s="89" customFormat="1" x14ac:dyDescent="0.2">
      <c r="B35" s="102"/>
      <c r="C35" s="96"/>
      <c r="D35" s="107"/>
      <c r="E35" s="56"/>
      <c r="F35" s="102"/>
      <c r="G35" s="96"/>
      <c r="H35" s="107"/>
      <c r="I35" s="56"/>
      <c r="J35" s="102"/>
      <c r="K35" s="96"/>
      <c r="L35" s="107"/>
      <c r="M35" s="56"/>
      <c r="N35" s="102"/>
      <c r="O35" s="96"/>
      <c r="P35" s="107"/>
      <c r="Q35" s="56"/>
      <c r="R35" s="102"/>
      <c r="S35" s="96"/>
      <c r="T35" s="107"/>
      <c r="U35" s="56"/>
      <c r="V35" s="102"/>
      <c r="W35" s="96"/>
      <c r="X35" s="107"/>
      <c r="Y35" s="56"/>
      <c r="Z35" s="102"/>
      <c r="AA35" s="96"/>
      <c r="AB35" s="107"/>
      <c r="AC35" s="56"/>
      <c r="AE35" s="5">
        <v>29</v>
      </c>
      <c r="AF35" s="94"/>
      <c r="AG35" s="9" t="str">
        <f>January!AG35</f>
        <v>Home/Renters Insurance</v>
      </c>
      <c r="AH35">
        <f t="array" ref="AH35">SUM(IF($B$7:$B$11=AE35,$E$7:$E$11),IF($F$7:$F$11=AE35,$I$7:$I$11),IF($J$7:$J$11=AE35,$M$7:$M$11),IF($N$7:$N$11=AE35,$Q$7:$Q$11),IF($R$7:$R$11=AE35,$U$7:$U$11),IF($V$7:$V$11=AE35,$Y$7:$Y$11),IF($Z$7:$Z$11=AE35,$AC$7:$AC$11),
IF($B$15:$B$19=AE35,$E$15:$E$19),IF($F$15:$F$19=AE35,$I$15:$I$19),IF($J$15:$J$19=AE35,$M$15:$M$19),IF($N$15:$N$19=AE35,$Q$15:$Q$19),IF($R$15:$R$19=AE35,$U$15:$U$19),IF($V$15:$V$19=AE35,$Y$15:$Y$19),IF($Z$15:$Z$19=AE35,$AC$15:$AC$19),
IF($B$23:$B$27=AE35,$E$23:$E$27),IF($F$23:$F$27=AE35,$I$23:$I$27),IF($J$23:$J$27=AE35,$M$23:$M$27),IF($N$23:$N$27=AE35,$Q$23:$Q$27),IF($R$23:$R$27=AE35,$U$23:$U$27),IF($V$23:$V$27=AE35,$Y$23:$Y$27),IF($Z$23:$Z$27=AE35,$AC$23:$AC$27),
IF($B$31:$B$35=AE35,$E$31:$E$35),IF($F$31:$F$35=AE35,$I$31:$I$35),IF($J$31:$J$35=AE35,$M$31:$M$35),IF($N$31:$N$35=AE35,$Q$31:$Q$35),IF($R$31:$R$35=AE35,$U$31:$U$35),IF($V$31:$V$35=AE35,$Y$31:$Y$35),IF($Z$31:$Z$35=AE35,$AC$31:$AC$35),
IF($B$39:$B$43=AE35,$E$39:$E$43),IF($F$39:$F$43=AE35,$I$39:$I$43),IF($J$39:$J$43=AE35,$M$39:$M$43),IF($N$39:$N$43=AE35,$Q$39:$Q$43),IF($R$39:$R$43=AE35,$U$39:$U$43),IF($V$39:$V$43=AE35,$Y$39:$Y$43),IF($Z$39:$Z$43=AE35,$AC$39:$AC$43),
IF($B$47:$B$51=AE35,$E$47:$E$51),IF($F$47:$F$51=AE35,$I$47:$I$51),IF($J$47:$J$51=AE35,$M$47:$M$51),IF($N$47:$N$51=AE35,$Q$47:$Q$51),IF($R$47:$R$51=AE35,$U$47:$U$51),IF($V$47:$V$51=AE35,$Y$47:$Y$51),IF($Z$47:$Z$51=AE35,$AC$47:$AC$51))</f>
        <v>0</v>
      </c>
      <c r="AJ35" s="5"/>
      <c r="AK35" s="5"/>
      <c r="AL35" s="9"/>
      <c r="AM35"/>
    </row>
    <row r="36" spans="2:39" s="89" customFormat="1" x14ac:dyDescent="0.2">
      <c r="B36" s="173">
        <f>Z28+1</f>
        <v>21</v>
      </c>
      <c r="C36" s="174"/>
      <c r="D36" s="107" t="s">
        <v>51</v>
      </c>
      <c r="E36" s="56">
        <f t="array" ref="E36">AC28+SUM(IF(C31:C35=1,E31:E35))</f>
        <v>1200</v>
      </c>
      <c r="F36" s="173">
        <f>B36+1</f>
        <v>22</v>
      </c>
      <c r="G36" s="174"/>
      <c r="H36" s="107" t="s">
        <v>51</v>
      </c>
      <c r="I36" s="56">
        <f t="array" ref="I36">E36+SUM(IF(G31:G35=1,I31:I35))</f>
        <v>1200</v>
      </c>
      <c r="J36" s="173">
        <f>F36+1</f>
        <v>23</v>
      </c>
      <c r="K36" s="174"/>
      <c r="L36" s="107" t="s">
        <v>51</v>
      </c>
      <c r="M36" s="56">
        <f t="array" ref="M36">I36+SUM(IF(K31:K35=1,M31:M35))</f>
        <v>1200</v>
      </c>
      <c r="N36" s="173">
        <f>J36+1</f>
        <v>24</v>
      </c>
      <c r="O36" s="174"/>
      <c r="P36" s="107" t="s">
        <v>51</v>
      </c>
      <c r="Q36" s="56">
        <f t="array" ref="Q36">M36+SUM(IF(O31:O35=1,Q31:Q35))</f>
        <v>1200</v>
      </c>
      <c r="R36" s="173">
        <f>N36+1</f>
        <v>25</v>
      </c>
      <c r="S36" s="174"/>
      <c r="T36" s="107" t="s">
        <v>51</v>
      </c>
      <c r="U36" s="56">
        <f t="array" ref="U36">Q36+SUM(IF(S31:S35=1,U31:U35))</f>
        <v>1200</v>
      </c>
      <c r="V36" s="173">
        <f>R36+1</f>
        <v>26</v>
      </c>
      <c r="W36" s="174"/>
      <c r="X36" s="107" t="s">
        <v>51</v>
      </c>
      <c r="Y36" s="56">
        <f t="array" ref="Y36">U36+SUM(IF(W31:W35=1,Y31:Y35))</f>
        <v>1200</v>
      </c>
      <c r="Z36" s="173">
        <f>V36+1</f>
        <v>27</v>
      </c>
      <c r="AA36" s="174"/>
      <c r="AB36" s="107" t="s">
        <v>51</v>
      </c>
      <c r="AC36" s="56">
        <f t="array" ref="AC36">Y36+SUM(IF(AA31:AA35=1,AC31:AC35))</f>
        <v>1200</v>
      </c>
      <c r="AE36" s="5">
        <v>30</v>
      </c>
      <c r="AF36" s="94"/>
      <c r="AG36" s="9" t="str">
        <f>January!AG36</f>
        <v>Home Improvement</v>
      </c>
      <c r="AH36">
        <f t="array" ref="AH36">SUM(IF($B$7:$B$11=AE36,$E$7:$E$11),IF($F$7:$F$11=AE36,$I$7:$I$11),IF($J$7:$J$11=AE36,$M$7:$M$11),IF($N$7:$N$11=AE36,$Q$7:$Q$11),IF($R$7:$R$11=AE36,$U$7:$U$11),IF($V$7:$V$11=AE36,$Y$7:$Y$11),IF($Z$7:$Z$11=AE36,$AC$7:$AC$11),
IF($B$15:$B$19=AE36,$E$15:$E$19),IF($F$15:$F$19=AE36,$I$15:$I$19),IF($J$15:$J$19=AE36,$M$15:$M$19),IF($N$15:$N$19=AE36,$Q$15:$Q$19),IF($R$15:$R$19=AE36,$U$15:$U$19),IF($V$15:$V$19=AE36,$Y$15:$Y$19),IF($Z$15:$Z$19=AE36,$AC$15:$AC$19),
IF($B$23:$B$27=AE36,$E$23:$E$27),IF($F$23:$F$27=AE36,$I$23:$I$27),IF($J$23:$J$27=AE36,$M$23:$M$27),IF($N$23:$N$27=AE36,$Q$23:$Q$27),IF($R$23:$R$27=AE36,$U$23:$U$27),IF($V$23:$V$27=AE36,$Y$23:$Y$27),IF($Z$23:$Z$27=AE36,$AC$23:$AC$27),
IF($B$31:$B$35=AE36,$E$31:$E$35),IF($F$31:$F$35=AE36,$I$31:$I$35),IF($J$31:$J$35=AE36,$M$31:$M$35),IF($N$31:$N$35=AE36,$Q$31:$Q$35),IF($R$31:$R$35=AE36,$U$31:$U$35),IF($V$31:$V$35=AE36,$Y$31:$Y$35),IF($Z$31:$Z$35=AE36,$AC$31:$AC$35),
IF($B$39:$B$43=AE36,$E$39:$E$43),IF($F$39:$F$43=AE36,$I$39:$I$43),IF($J$39:$J$43=AE36,$M$39:$M$43),IF($N$39:$N$43=AE36,$Q$39:$Q$43),IF($R$39:$R$43=AE36,$U$39:$U$43),IF($V$39:$V$43=AE36,$Y$39:$Y$43),IF($Z$39:$Z$43=AE36,$AC$39:$AC$43),
IF($B$47:$B$51=AE36,$E$47:$E$51),IF($F$47:$F$51=AE36,$I$47:$I$51),IF($J$47:$J$51=AE36,$M$47:$M$51),IF($N$47:$N$51=AE36,$Q$47:$Q$51),IF($R$47:$R$51=AE36,$U$47:$U$51),IF($V$47:$V$51=AE36,$Y$47:$Y$51),IF($Z$47:$Z$51=AE36,$AC$47:$AC$51))</f>
        <v>0</v>
      </c>
      <c r="AJ36" s="5"/>
      <c r="AK36" s="5"/>
      <c r="AL36" s="9"/>
      <c r="AM36"/>
    </row>
    <row r="37" spans="2:39" s="89" customFormat="1" x14ac:dyDescent="0.2">
      <c r="B37" s="173"/>
      <c r="C37" s="174"/>
      <c r="D37" s="107" t="s">
        <v>60</v>
      </c>
      <c r="E37" s="152">
        <f t="array" ref="E37">AC29+SUM(IF(C31:C35=2,E31:E35))-SUM(IF(B31:B35={33},E31:E35))</f>
        <v>5000</v>
      </c>
      <c r="F37" s="173"/>
      <c r="G37" s="174"/>
      <c r="H37" s="107" t="s">
        <v>60</v>
      </c>
      <c r="I37" s="152">
        <f t="array" ref="I37">E37+SUM(IF(G31:G35=2,I31:I35))-SUM(IF(F31:F35={33},I31:I35))</f>
        <v>5000</v>
      </c>
      <c r="J37" s="173"/>
      <c r="K37" s="174"/>
      <c r="L37" s="107" t="s">
        <v>60</v>
      </c>
      <c r="M37" s="152">
        <f t="array" ref="M37">I37+SUM(IF(K31:K35=2,M31:M35))-SUM(IF(J31:J35={33},M31:M35))</f>
        <v>5000</v>
      </c>
      <c r="N37" s="173"/>
      <c r="O37" s="174"/>
      <c r="P37" s="107" t="s">
        <v>60</v>
      </c>
      <c r="Q37" s="152">
        <f t="array" ref="Q37">M37+SUM(IF(O31:O35=2,Q31:Q35))-SUM(IF(N31:N35={33},Q31:Q35))</f>
        <v>5000</v>
      </c>
      <c r="R37" s="173"/>
      <c r="S37" s="174"/>
      <c r="T37" s="107" t="s">
        <v>60</v>
      </c>
      <c r="U37" s="152">
        <f t="array" ref="U37">Q37+SUM(IF(S31:S35=2,U31:U35))-SUM(IF(R31:R35={33},U31:U35))</f>
        <v>5000</v>
      </c>
      <c r="V37" s="173"/>
      <c r="W37" s="174"/>
      <c r="X37" s="107" t="s">
        <v>60</v>
      </c>
      <c r="Y37" s="152">
        <f t="array" ref="Y37">U37+SUM(IF(W31:W35=2,Y31:Y35))-SUM(IF(V31:V35={33},Y31:Y35))</f>
        <v>5000</v>
      </c>
      <c r="Z37" s="173"/>
      <c r="AA37" s="174"/>
      <c r="AB37" s="107" t="s">
        <v>60</v>
      </c>
      <c r="AC37" s="152">
        <f t="array" ref="AC37">Y37+SUM(IF(AA31:AA35=2,AC31:AC35))-SUM(IF(Z31:Z35={33},AC31:AC35))</f>
        <v>5000</v>
      </c>
      <c r="AE37" s="5">
        <v>31</v>
      </c>
      <c r="AF37" s="94"/>
      <c r="AG37" s="9" t="str">
        <f>January!AG37</f>
        <v>Other Expenses</v>
      </c>
      <c r="AH37">
        <f t="array" ref="AH37">SUM(IF($B$7:$B$11=AE37,$E$7:$E$11),IF($F$7:$F$11=AE37,$I$7:$I$11),IF($J$7:$J$11=AE37,$M$7:$M$11),IF($N$7:$N$11=AE37,$Q$7:$Q$11),IF($R$7:$R$11=AE37,$U$7:$U$11),IF($V$7:$V$11=AE37,$Y$7:$Y$11),IF($Z$7:$Z$11=AE37,$AC$7:$AC$11),
IF($B$15:$B$19=AE37,$E$15:$E$19),IF($F$15:$F$19=AE37,$I$15:$I$19),IF($J$15:$J$19=AE37,$M$15:$M$19),IF($N$15:$N$19=AE37,$Q$15:$Q$19),IF($R$15:$R$19=AE37,$U$15:$U$19),IF($V$15:$V$19=AE37,$Y$15:$Y$19),IF($Z$15:$Z$19=AE37,$AC$15:$AC$19),
IF($B$23:$B$27=AE37,$E$23:$E$27),IF($F$23:$F$27=AE37,$I$23:$I$27),IF($J$23:$J$27=AE37,$M$23:$M$27),IF($N$23:$N$27=AE37,$Q$23:$Q$27),IF($R$23:$R$27=AE37,$U$23:$U$27),IF($V$23:$V$27=AE37,$Y$23:$Y$27),IF($Z$23:$Z$27=AE37,$AC$23:$AC$27),
IF($B$31:$B$35=AE37,$E$31:$E$35),IF($F$31:$F$35=AE37,$I$31:$I$35),IF($J$31:$J$35=AE37,$M$31:$M$35),IF($N$31:$N$35=AE37,$Q$31:$Q$35),IF($R$31:$R$35=AE37,$U$31:$U$35),IF($V$31:$V$35=AE37,$Y$31:$Y$35),IF($Z$31:$Z$35=AE37,$AC$31:$AC$35),
IF($B$39:$B$43=AE37,$E$39:$E$43),IF($F$39:$F$43=AE37,$I$39:$I$43),IF($J$39:$J$43=AE37,$M$39:$M$43),IF($N$39:$N$43=AE37,$Q$39:$Q$43),IF($R$39:$R$43=AE37,$U$39:$U$43),IF($V$39:$V$43=AE37,$Y$39:$Y$43),IF($Z$39:$Z$43=AE37,$AC$39:$AC$43),
IF($B$47:$B$51=AE37,$E$47:$E$51),IF($F$47:$F$51=AE37,$I$47:$I$51),IF($J$47:$J$51=AE37,$M$47:$M$51),IF($N$47:$N$51=AE37,$Q$47:$Q$51),IF($R$47:$R$51=AE37,$U$47:$U$51),IF($V$47:$V$51=AE37,$Y$47:$Y$51),IF($Z$47:$Z$51=AE37,$AC$47:$AC$51))</f>
        <v>0</v>
      </c>
      <c r="AJ37" s="5"/>
      <c r="AK37" s="5"/>
      <c r="AL37" s="9"/>
      <c r="AM37"/>
    </row>
    <row r="38" spans="2:39" ht="13.5" thickBot="1" x14ac:dyDescent="0.25">
      <c r="B38" s="175"/>
      <c r="C38" s="176"/>
      <c r="D38" s="153" t="s">
        <v>48</v>
      </c>
      <c r="E38" s="154">
        <f t="array" ref="E38">AC30+SUM(IF(C31:C35=3,E31:E35))-SUM(IF(B31:B35={34},E31:E35))</f>
        <v>-800</v>
      </c>
      <c r="F38" s="175"/>
      <c r="G38" s="176"/>
      <c r="H38" s="153" t="s">
        <v>48</v>
      </c>
      <c r="I38" s="154">
        <f t="array" ref="I38">E38+SUM(IF(G31:G35=3,I31:I35))-SUM(IF(F31:F35={34},I31:I35))</f>
        <v>-800</v>
      </c>
      <c r="J38" s="175"/>
      <c r="K38" s="176"/>
      <c r="L38" s="153" t="s">
        <v>48</v>
      </c>
      <c r="M38" s="154">
        <f t="array" ref="M38">I38+SUM(IF(K31:K35=3,M31:M35))-SUM(IF(J31:J35={34},M31:M35))</f>
        <v>-800</v>
      </c>
      <c r="N38" s="175"/>
      <c r="O38" s="176"/>
      <c r="P38" s="153" t="s">
        <v>48</v>
      </c>
      <c r="Q38" s="154">
        <f t="array" ref="Q38">M38+SUM(IF(O31:O35=3,Q31:Q35))-SUM(IF(N31:N35={34},Q31:Q35))</f>
        <v>-800</v>
      </c>
      <c r="R38" s="175"/>
      <c r="S38" s="176"/>
      <c r="T38" s="153" t="s">
        <v>48</v>
      </c>
      <c r="U38" s="154">
        <f t="array" ref="U38">Q38+SUM(IF(S31:S35=3,U31:U35))-SUM(IF(R31:R35={34},U31:U35))</f>
        <v>-800</v>
      </c>
      <c r="V38" s="175"/>
      <c r="W38" s="176"/>
      <c r="X38" s="153" t="s">
        <v>48</v>
      </c>
      <c r="Y38" s="154">
        <f t="array" ref="Y38">U38+SUM(IF(W31:W35=3,Y31:Y35))-SUM(IF(V31:V35={34},Y31:Y35))</f>
        <v>-800</v>
      </c>
      <c r="Z38" s="175"/>
      <c r="AA38" s="176"/>
      <c r="AB38" s="153" t="s">
        <v>48</v>
      </c>
      <c r="AC38" s="154">
        <f t="array" ref="AC38">Y38+SUM(IF(AA31:AA35=3,AC31:AC35))-SUM(IF(Z31:Z35={34},AC31:AC35))</f>
        <v>-800</v>
      </c>
      <c r="AE38" s="5">
        <v>32</v>
      </c>
      <c r="AF38" s="94"/>
      <c r="AG38" s="9" t="str">
        <f>January!AG38</f>
        <v>Add't Exp. (Furnishing)</v>
      </c>
      <c r="AH38">
        <f t="array" ref="AH38">SUM(IF($B$7:$B$11=AE38,$E$7:$E$11),IF($F$7:$F$11=AE38,$I$7:$I$11),IF($J$7:$J$11=AE38,$M$7:$M$11),IF($N$7:$N$11=AE38,$Q$7:$Q$11),IF($R$7:$R$11=AE38,$U$7:$U$11),IF($V$7:$V$11=AE38,$Y$7:$Y$11),IF($Z$7:$Z$11=AE38,$AC$7:$AC$11),
IF($B$15:$B$19=AE38,$E$15:$E$19),IF($F$15:$F$19=AE38,$I$15:$I$19),IF($J$15:$J$19=AE38,$M$15:$M$19),IF($N$15:$N$19=AE38,$Q$15:$Q$19),IF($R$15:$R$19=AE38,$U$15:$U$19),IF($V$15:$V$19=AE38,$Y$15:$Y$19),IF($Z$15:$Z$19=AE38,$AC$15:$AC$19),
IF($B$23:$B$27=AE38,$E$23:$E$27),IF($F$23:$F$27=AE38,$I$23:$I$27),IF($J$23:$J$27=AE38,$M$23:$M$27),IF($N$23:$N$27=AE38,$Q$23:$Q$27),IF($R$23:$R$27=AE38,$U$23:$U$27),IF($V$23:$V$27=AE38,$Y$23:$Y$27),IF($Z$23:$Z$27=AE38,$AC$23:$AC$27),
IF($B$31:$B$35=AE38,$E$31:$E$35),IF($F$31:$F$35=AE38,$I$31:$I$35),IF($J$31:$J$35=AE38,$M$31:$M$35),IF($N$31:$N$35=AE38,$Q$31:$Q$35),IF($R$31:$R$35=AE38,$U$31:$U$35),IF($V$31:$V$35=AE38,$Y$31:$Y$35),IF($Z$31:$Z$35=AE38,$AC$31:$AC$35),
IF($B$39:$B$43=AE38,$E$39:$E$43),IF($F$39:$F$43=AE38,$I$39:$I$43),IF($J$39:$J$43=AE38,$M$39:$M$43),IF($N$39:$N$43=AE38,$Q$39:$Q$43),IF($R$39:$R$43=AE38,$U$39:$U$43),IF($V$39:$V$43=AE38,$Y$39:$Y$43),IF($Z$39:$Z$43=AE38,$AC$39:$AC$43),
IF($B$47:$B$51=AE38,$E$47:$E$51),IF($F$47:$F$51=AE38,$I$47:$I$51),IF($J$47:$J$51=AE38,$M$47:$M$51),IF($N$47:$N$51=AE38,$Q$47:$Q$51),IF($R$47:$R$51=AE38,$U$47:$U$51),IF($V$47:$V$51=AE38,$Y$47:$Y$51),IF($Z$47:$Z$51=AE38,$AC$47:$AC$51))</f>
        <v>0</v>
      </c>
      <c r="AJ38" s="5"/>
      <c r="AK38" s="5"/>
      <c r="AL38" s="9"/>
    </row>
    <row r="39" spans="2:39" s="89" customFormat="1" x14ac:dyDescent="0.2">
      <c r="B39" s="101"/>
      <c r="C39" s="111"/>
      <c r="D39" s="106"/>
      <c r="E39" s="100"/>
      <c r="F39" s="102"/>
      <c r="G39" s="96"/>
      <c r="H39" s="113"/>
      <c r="I39" s="56"/>
      <c r="J39" s="102"/>
      <c r="K39" s="96"/>
      <c r="L39" s="107"/>
      <c r="M39" s="56"/>
      <c r="N39" s="102"/>
      <c r="O39" s="96"/>
      <c r="P39" s="107"/>
      <c r="Q39" s="56"/>
      <c r="R39" s="127"/>
      <c r="S39" s="128"/>
      <c r="T39" s="163"/>
      <c r="U39" s="130"/>
      <c r="V39" s="127"/>
      <c r="W39" s="128"/>
      <c r="X39" s="129"/>
      <c r="Y39" s="130"/>
      <c r="Z39" s="127"/>
      <c r="AA39" s="128"/>
      <c r="AB39" s="129"/>
      <c r="AC39" s="130"/>
      <c r="AE39" s="93">
        <v>33</v>
      </c>
      <c r="AF39" s="94"/>
      <c r="AG39" s="14" t="s">
        <v>64</v>
      </c>
      <c r="AH39">
        <f t="array" ref="AH39">SUM(IF($B$7:$B$11=AE39,$E$7:$E$11),IF($F$7:$F$11=AE39,$I$7:$I$11),IF($J$7:$J$11=AE39,$M$7:$M$11),IF($N$7:$N$11=AE39,$Q$7:$Q$11),IF($R$7:$R$11=AE39,$U$7:$U$11),IF($V$7:$V$11=AE39,$Y$7:$Y$11),IF($Z$7:$Z$11=AE39,$AC$7:$AC$11),
IF($B$15:$B$19=AE39,$E$15:$E$19),IF($F$15:$F$19=AE39,$I$15:$I$19),IF($J$15:$J$19=AE39,$M$15:$M$19),IF($N$15:$N$19=AE39,$Q$15:$Q$19),IF($R$15:$R$19=AE39,$U$15:$U$19),IF($V$15:$V$19=AE39,$Y$15:$Y$19),IF($Z$15:$Z$19=AE39,$AC$15:$AC$19),
IF($B$23:$B$27=AE39,$E$23:$E$27),IF($F$23:$F$27=AE39,$I$23:$I$27),IF($J$23:$J$27=AE39,$M$23:$M$27),IF($N$23:$N$27=AE39,$Q$23:$Q$27),IF($R$23:$R$27=AE39,$U$23:$U$27),IF($V$23:$V$27=AE39,$Y$23:$Y$27),IF($Z$23:$Z$27=AE39,$AC$23:$AC$27),
IF($B$31:$B$35=AE39,$E$31:$E$35),IF($F$31:$F$35=AE39,$I$31:$I$35),IF($J$31:$J$35=AE39,$M$31:$M$35),IF($N$31:$N$35=AE39,$Q$31:$Q$35),IF($R$31:$R$35=AE39,$U$31:$U$35),IF($V$31:$V$35=AE39,$Y$31:$Y$35),IF($Z$31:$Z$35=AE39,$AC$31:$AC$35),
IF($B$39:$B$43=AE39,$E$39:$E$43),IF($F$39:$F$43=AE39,$I$39:$I$43),IF($J$39:$J$43=AE39,$M$39:$M$43),IF($N$39:$N$43=AE39,$Q$39:$Q$43),IF($R$39:$R$43=AE39,$U$39:$U$43),IF($V$39:$V$43=AE39,$Y$39:$Y$43),IF($Z$39:$Z$43=AE39,$AC$39:$AC$43),
IF($B$47:$B$51=AE39,$E$47:$E$51),IF($F$47:$F$51=AE39,$I$47:$I$51),IF($J$47:$J$51=AE39,$M$47:$M$51),IF($N$47:$N$51=AE39,$Q$47:$Q$51),IF($R$47:$R$51=AE39,$U$47:$U$51),IF($V$47:$V$51=AE39,$Y$47:$Y$51),IF($Z$47:$Z$51=AE39,$AC$47:$AC$51))</f>
        <v>0</v>
      </c>
      <c r="AM39"/>
    </row>
    <row r="40" spans="2:39" s="89" customFormat="1" x14ac:dyDescent="0.2">
      <c r="B40" s="102"/>
      <c r="C40" s="96"/>
      <c r="D40" s="107"/>
      <c r="E40" s="56"/>
      <c r="F40" s="102"/>
      <c r="G40" s="96"/>
      <c r="H40" s="107"/>
      <c r="I40" s="56"/>
      <c r="J40" s="102"/>
      <c r="K40" s="96"/>
      <c r="L40" s="107"/>
      <c r="M40" s="56"/>
      <c r="N40" s="102"/>
      <c r="O40" s="96"/>
      <c r="P40" s="107"/>
      <c r="Q40" s="56"/>
      <c r="R40" s="131"/>
      <c r="S40" s="132"/>
      <c r="T40" s="164"/>
      <c r="U40" s="134"/>
      <c r="V40" s="131"/>
      <c r="W40" s="132"/>
      <c r="X40" s="133"/>
      <c r="Y40" s="134"/>
      <c r="Z40" s="131"/>
      <c r="AA40" s="132"/>
      <c r="AB40" s="133"/>
      <c r="AC40" s="134"/>
      <c r="AE40" s="93">
        <v>34</v>
      </c>
      <c r="AF40" s="94"/>
      <c r="AG40" s="14" t="s">
        <v>63</v>
      </c>
      <c r="AH40">
        <f t="array" ref="AH40">SUM(IF($B$7:$B$11=AE40,$E$7:$E$11),IF($F$7:$F$11=AE40,$I$7:$I$11),IF($J$7:$J$11=AE40,$M$7:$M$11),IF($N$7:$N$11=AE40,$Q$7:$Q$11),IF($R$7:$R$11=AE40,$U$7:$U$11),IF($V$7:$V$11=AE40,$Y$7:$Y$11),IF($Z$7:$Z$11=AE40,$AC$7:$AC$11),
IF($B$15:$B$19=AE40,$E$15:$E$19),IF($F$15:$F$19=AE40,$I$15:$I$19),IF($J$15:$J$19=AE40,$M$15:$M$19),IF($N$15:$N$19=AE40,$Q$15:$Q$19),IF($R$15:$R$19=AE40,$U$15:$U$19),IF($V$15:$V$19=AE40,$Y$15:$Y$19),IF($Z$15:$Z$19=AE40,$AC$15:$AC$19),
IF($B$23:$B$27=AE40,$E$23:$E$27),IF($F$23:$F$27=AE40,$I$23:$I$27),IF($J$23:$J$27=AE40,$M$23:$M$27),IF($N$23:$N$27=AE40,$Q$23:$Q$27),IF($R$23:$R$27=AE40,$U$23:$U$27),IF($V$23:$V$27=AE40,$Y$23:$Y$27),IF($Z$23:$Z$27=AE40,$AC$23:$AC$27),
IF($B$31:$B$35=AE40,$E$31:$E$35),IF($F$31:$F$35=AE40,$I$31:$I$35),IF($J$31:$J$35=AE40,$M$31:$M$35),IF($N$31:$N$35=AE40,$Q$31:$Q$35),IF($R$31:$R$35=AE40,$U$31:$U$35),IF($V$31:$V$35=AE40,$Y$31:$Y$35),IF($Z$31:$Z$35=AE40,$AC$31:$AC$35),
IF($B$39:$B$43=AE40,$E$39:$E$43),IF($F$39:$F$43=AE40,$I$39:$I$43),IF($J$39:$J$43=AE40,$M$39:$M$43),IF($N$39:$N$43=AE40,$Q$39:$Q$43),IF($R$39:$R$43=AE40,$U$39:$U$43),IF($V$39:$V$43=AE40,$Y$39:$Y$43),IF($Z$39:$Z$43=AE40,$AC$39:$AC$43),
IF($B$47:$B$51=AE40,$E$47:$E$51),IF($F$47:$F$51=AE40,$I$47:$I$51),IF($J$47:$J$51=AE40,$M$47:$M$51),IF($N$47:$N$51=AE40,$Q$47:$Q$51),IF($R$47:$R$51=AE40,$U$47:$U$51),IF($V$47:$V$51=AE40,$Y$47:$Y$51),IF($Z$47:$Z$51=AE40,$AC$47:$AC$51))</f>
        <v>0</v>
      </c>
      <c r="AK40" s="93"/>
      <c r="AL40" s="94"/>
      <c r="AM40"/>
    </row>
    <row r="41" spans="2:39" s="89" customFormat="1" x14ac:dyDescent="0.2">
      <c r="B41" s="102"/>
      <c r="C41" s="96"/>
      <c r="D41" s="107"/>
      <c r="E41" s="56"/>
      <c r="F41" s="102"/>
      <c r="G41" s="96"/>
      <c r="H41" s="107"/>
      <c r="I41" s="56"/>
      <c r="J41" s="102"/>
      <c r="K41" s="96"/>
      <c r="L41" s="107"/>
      <c r="M41" s="56"/>
      <c r="N41" s="102"/>
      <c r="O41" s="96"/>
      <c r="P41" s="107"/>
      <c r="Q41" s="56"/>
      <c r="R41" s="131"/>
      <c r="S41" s="132"/>
      <c r="T41" s="164"/>
      <c r="U41" s="134"/>
      <c r="V41" s="131"/>
      <c r="W41" s="132"/>
      <c r="X41" s="133"/>
      <c r="Y41" s="134"/>
      <c r="Z41" s="131"/>
      <c r="AA41" s="132"/>
      <c r="AB41" s="133"/>
      <c r="AC41" s="134"/>
      <c r="AE41" s="93"/>
      <c r="AF41" s="94"/>
      <c r="AG41" s="14"/>
      <c r="AH41"/>
      <c r="AK41" s="93"/>
      <c r="AL41" s="94"/>
      <c r="AM41"/>
    </row>
    <row r="42" spans="2:39" s="89" customFormat="1" x14ac:dyDescent="0.2">
      <c r="B42" s="102"/>
      <c r="C42" s="96"/>
      <c r="D42" s="107"/>
      <c r="E42" s="56"/>
      <c r="F42" s="102"/>
      <c r="G42" s="96"/>
      <c r="H42" s="107"/>
      <c r="I42" s="56"/>
      <c r="J42" s="102"/>
      <c r="K42" s="96"/>
      <c r="L42" s="107"/>
      <c r="M42" s="56"/>
      <c r="N42" s="102"/>
      <c r="O42" s="96"/>
      <c r="P42" s="107"/>
      <c r="Q42" s="56"/>
      <c r="R42" s="131"/>
      <c r="S42" s="132"/>
      <c r="T42" s="164"/>
      <c r="U42" s="134"/>
      <c r="V42" s="131"/>
      <c r="W42" s="132"/>
      <c r="X42" s="133"/>
      <c r="Y42" s="134"/>
      <c r="Z42" s="131"/>
      <c r="AA42" s="132"/>
      <c r="AB42" s="133"/>
      <c r="AC42" s="134"/>
      <c r="AE42" s="95"/>
      <c r="AF42" s="96"/>
      <c r="AG42" s="97"/>
      <c r="AH42"/>
      <c r="AK42" s="93"/>
      <c r="AL42" s="94"/>
      <c r="AM42"/>
    </row>
    <row r="43" spans="2:39" s="89" customFormat="1" x14ac:dyDescent="0.2">
      <c r="B43" s="102"/>
      <c r="C43" s="96"/>
      <c r="D43" s="107"/>
      <c r="E43" s="56"/>
      <c r="F43" s="102"/>
      <c r="G43" s="96"/>
      <c r="H43" s="107"/>
      <c r="I43" s="56"/>
      <c r="J43" s="102"/>
      <c r="K43" s="96"/>
      <c r="L43" s="107"/>
      <c r="M43" s="56"/>
      <c r="N43" s="102"/>
      <c r="O43" s="96"/>
      <c r="P43" s="107"/>
      <c r="Q43" s="56"/>
      <c r="R43" s="131"/>
      <c r="S43" s="132"/>
      <c r="T43" s="133"/>
      <c r="U43" s="134"/>
      <c r="V43" s="131"/>
      <c r="W43" s="132"/>
      <c r="X43" s="133"/>
      <c r="Y43" s="134"/>
      <c r="Z43" s="131"/>
      <c r="AA43" s="132"/>
      <c r="AB43" s="133"/>
      <c r="AC43" s="134"/>
      <c r="AK43" s="93"/>
      <c r="AL43" s="94"/>
      <c r="AM43"/>
    </row>
    <row r="44" spans="2:39" s="89" customFormat="1" x14ac:dyDescent="0.2">
      <c r="B44" s="173">
        <f>Z36+1</f>
        <v>28</v>
      </c>
      <c r="C44" s="174"/>
      <c r="D44" s="107" t="s">
        <v>51</v>
      </c>
      <c r="E44" s="56">
        <f t="array" ref="E44">AC36+SUM(IF(C39:C43=1,E39:E43))</f>
        <v>1200</v>
      </c>
      <c r="F44" s="173">
        <f>B44+1</f>
        <v>29</v>
      </c>
      <c r="G44" s="174"/>
      <c r="H44" s="107" t="s">
        <v>51</v>
      </c>
      <c r="I44" s="56">
        <f t="array" ref="I44">E44+SUM(IF(G39:G43=1,I39:I43))</f>
        <v>1200</v>
      </c>
      <c r="J44" s="173">
        <f>F44+1</f>
        <v>30</v>
      </c>
      <c r="K44" s="174"/>
      <c r="L44" s="107" t="s">
        <v>51</v>
      </c>
      <c r="M44" s="56">
        <f t="array" ref="M44">I44+SUM(IF(K39:K43=1,M39:M43))</f>
        <v>1200</v>
      </c>
      <c r="N44" s="173">
        <f>J44+1</f>
        <v>31</v>
      </c>
      <c r="O44" s="174"/>
      <c r="P44" s="107" t="s">
        <v>51</v>
      </c>
      <c r="Q44" s="56">
        <f t="array" ref="Q44">M44+SUM(IF(O39:O43=1,Q39:Q43))</f>
        <v>1200</v>
      </c>
      <c r="R44" s="177">
        <v>1</v>
      </c>
      <c r="S44" s="178"/>
      <c r="T44" s="133" t="s">
        <v>51</v>
      </c>
      <c r="U44" s="134">
        <f t="array" ref="U44">Q44+SUM(IF(S39:S43=1,U39:U43))</f>
        <v>1200</v>
      </c>
      <c r="V44" s="177">
        <f>R44+1</f>
        <v>2</v>
      </c>
      <c r="W44" s="178"/>
      <c r="X44" s="133" t="s">
        <v>51</v>
      </c>
      <c r="Y44" s="134">
        <f t="array" ref="Y44">U44+SUM(IF(W39:W43=1,Y39:Y43))</f>
        <v>1200</v>
      </c>
      <c r="Z44" s="177">
        <f>V44+1</f>
        <v>3</v>
      </c>
      <c r="AA44" s="178"/>
      <c r="AB44" s="133" t="s">
        <v>51</v>
      </c>
      <c r="AC44" s="134">
        <f t="array" ref="AC44">Y44+SUM(IF(AA39:AA43=1,AC39:AC43))</f>
        <v>1200</v>
      </c>
      <c r="AH44"/>
      <c r="AJ44"/>
      <c r="AK44" s="93"/>
      <c r="AL44" s="94"/>
      <c r="AM44"/>
    </row>
    <row r="45" spans="2:39" s="89" customFormat="1" x14ac:dyDescent="0.2">
      <c r="B45" s="173"/>
      <c r="C45" s="174"/>
      <c r="D45" s="107" t="s">
        <v>60</v>
      </c>
      <c r="E45" s="152">
        <f t="array" ref="E45">AC37+SUM(IF(C39:C43=2,E39:E43))-SUM(IF(B39:B43={33},E39:E43))</f>
        <v>5000</v>
      </c>
      <c r="F45" s="173"/>
      <c r="G45" s="174"/>
      <c r="H45" s="107" t="s">
        <v>60</v>
      </c>
      <c r="I45" s="152">
        <f t="array" ref="I45">E45+SUM(IF(G39:G43=2,I39:I43))-SUM(IF(F39:F43={33},I39:I43))</f>
        <v>5000</v>
      </c>
      <c r="J45" s="173"/>
      <c r="K45" s="174"/>
      <c r="L45" s="107" t="s">
        <v>60</v>
      </c>
      <c r="M45" s="152">
        <f t="array" ref="M45">I45+SUM(IF(K39:K43=2,M39:M43))-SUM(IF(J39:J43={33},M39:M43))</f>
        <v>5000</v>
      </c>
      <c r="N45" s="173"/>
      <c r="O45" s="174"/>
      <c r="P45" s="107" t="s">
        <v>60</v>
      </c>
      <c r="Q45" s="152">
        <f t="array" ref="Q45">M45+SUM(IF(O39:O43=2,Q39:Q43))-SUM(IF(N39:N43={33},Q39:Q43))</f>
        <v>5000</v>
      </c>
      <c r="R45" s="177"/>
      <c r="S45" s="178"/>
      <c r="T45" s="133" t="s">
        <v>60</v>
      </c>
      <c r="U45" s="135">
        <f t="array" ref="U45">Q45+SUM(IF(S39:S43=2,U39:U43))-SUM(IF(R39:R43={33},U39:U43))</f>
        <v>5000</v>
      </c>
      <c r="V45" s="177"/>
      <c r="W45" s="178"/>
      <c r="X45" s="133" t="s">
        <v>60</v>
      </c>
      <c r="Y45" s="135">
        <f t="array" ref="Y45">U45+SUM(IF(W39:W43=2,Y39:Y43))-SUM(IF(V39:V43={33},Y39:Y43))</f>
        <v>5000</v>
      </c>
      <c r="Z45" s="177"/>
      <c r="AA45" s="178"/>
      <c r="AB45" s="133" t="s">
        <v>60</v>
      </c>
      <c r="AC45" s="135">
        <f t="array" ref="AC45">Y45+SUM(IF(AA39:AA43=2,AC39:AC43))-SUM(IF(Z39:Z43={33},AC39:AC43))</f>
        <v>5000</v>
      </c>
      <c r="AH45"/>
      <c r="AJ45"/>
      <c r="AK45" s="93"/>
      <c r="AL45" s="94"/>
      <c r="AM45"/>
    </row>
    <row r="46" spans="2:39" ht="13.5" thickBot="1" x14ac:dyDescent="0.25">
      <c r="B46" s="175"/>
      <c r="C46" s="176"/>
      <c r="D46" s="153" t="s">
        <v>48</v>
      </c>
      <c r="E46" s="154">
        <f t="array" ref="E46">AC38+SUM(IF(C39:C43=3,E39:E43))-SUM(IF(B39:B43={34},E39:E43))</f>
        <v>-800</v>
      </c>
      <c r="F46" s="175"/>
      <c r="G46" s="176"/>
      <c r="H46" s="153" t="s">
        <v>48</v>
      </c>
      <c r="I46" s="154">
        <f t="array" ref="I46">E46+SUM(IF(G39:G43=3,I39:I43))-SUM(IF(F39:F43={34},I39:I43))</f>
        <v>-800</v>
      </c>
      <c r="J46" s="175"/>
      <c r="K46" s="176"/>
      <c r="L46" s="153" t="s">
        <v>48</v>
      </c>
      <c r="M46" s="154">
        <f t="array" ref="M46">I46+SUM(IF(K39:K43=3,M39:M43))-SUM(IF(J39:J43={34},M39:M43))</f>
        <v>-800</v>
      </c>
      <c r="N46" s="175"/>
      <c r="O46" s="176"/>
      <c r="P46" s="153" t="s">
        <v>48</v>
      </c>
      <c r="Q46" s="154">
        <f t="array" ref="Q46">M46+SUM(IF(O39:O43=3,Q39:Q43))-SUM(IF(N39:N43={34},Q39:Q43))</f>
        <v>-800</v>
      </c>
      <c r="R46" s="179"/>
      <c r="S46" s="180"/>
      <c r="T46" s="136" t="s">
        <v>48</v>
      </c>
      <c r="U46" s="137">
        <f t="array" ref="U46">Q46+SUM(IF(S39:S43=3,U39:U43))-SUM(IF(R39:R43={34},U39:U43))</f>
        <v>-800</v>
      </c>
      <c r="V46" s="179"/>
      <c r="W46" s="180"/>
      <c r="X46" s="136" t="s">
        <v>48</v>
      </c>
      <c r="Y46" s="137">
        <f t="array" ref="Y46">U46+SUM(IF(W39:W43=3,Y39:Y43))-SUM(IF(V39:V43={34},Y39:Y43))</f>
        <v>-800</v>
      </c>
      <c r="Z46" s="179"/>
      <c r="AA46" s="180"/>
      <c r="AB46" s="136" t="s">
        <v>48</v>
      </c>
      <c r="AC46" s="137">
        <f t="array" ref="AC46">Y46+SUM(IF(AA39:AA43=3,AC39:AC43))-SUM(IF(Z39:Z43={34},AC39:AC43))</f>
        <v>-800</v>
      </c>
    </row>
    <row r="47" spans="2:39" x14ac:dyDescent="0.2">
      <c r="B47" s="127"/>
      <c r="C47" s="128"/>
      <c r="D47" s="129"/>
      <c r="E47" s="130"/>
      <c r="F47" s="127"/>
      <c r="G47" s="128"/>
      <c r="H47" s="163"/>
      <c r="I47" s="130"/>
      <c r="J47" s="131"/>
      <c r="K47" s="132"/>
      <c r="L47" s="133"/>
      <c r="M47" s="134"/>
      <c r="N47" s="127"/>
      <c r="O47" s="128"/>
      <c r="P47" s="129"/>
      <c r="Q47" s="130"/>
      <c r="R47" s="127"/>
      <c r="S47" s="128"/>
      <c r="T47" s="129"/>
      <c r="U47" s="130"/>
      <c r="V47" s="127"/>
      <c r="W47" s="128"/>
      <c r="X47" s="129"/>
      <c r="Y47" s="130"/>
      <c r="Z47" s="127"/>
      <c r="AA47" s="128"/>
      <c r="AB47" s="129"/>
      <c r="AC47" s="130"/>
    </row>
    <row r="48" spans="2:39" x14ac:dyDescent="0.2">
      <c r="B48" s="131"/>
      <c r="C48" s="132"/>
      <c r="D48" s="133"/>
      <c r="E48" s="134"/>
      <c r="F48" s="131"/>
      <c r="G48" s="132"/>
      <c r="H48" s="164"/>
      <c r="I48" s="134"/>
      <c r="J48" s="131"/>
      <c r="K48" s="132"/>
      <c r="L48" s="133"/>
      <c r="M48" s="134"/>
      <c r="N48" s="131"/>
      <c r="O48" s="132"/>
      <c r="P48" s="133"/>
      <c r="Q48" s="134"/>
      <c r="R48" s="131"/>
      <c r="S48" s="132"/>
      <c r="T48" s="133"/>
      <c r="U48" s="134"/>
      <c r="V48" s="131"/>
      <c r="W48" s="132"/>
      <c r="X48" s="133"/>
      <c r="Y48" s="134"/>
      <c r="Z48" s="131"/>
      <c r="AA48" s="132"/>
      <c r="AB48" s="133"/>
      <c r="AC48" s="134"/>
    </row>
    <row r="49" spans="2:29" x14ac:dyDescent="0.2">
      <c r="B49" s="131"/>
      <c r="C49" s="132"/>
      <c r="D49" s="133"/>
      <c r="E49" s="134"/>
      <c r="F49" s="131"/>
      <c r="G49" s="132"/>
      <c r="H49" s="164"/>
      <c r="I49" s="134"/>
      <c r="J49" s="131"/>
      <c r="K49" s="132"/>
      <c r="L49" s="133"/>
      <c r="M49" s="134"/>
      <c r="N49" s="131"/>
      <c r="O49" s="132"/>
      <c r="P49" s="133"/>
      <c r="Q49" s="134"/>
      <c r="R49" s="131"/>
      <c r="S49" s="132"/>
      <c r="T49" s="133"/>
      <c r="U49" s="134"/>
      <c r="V49" s="131"/>
      <c r="W49" s="132"/>
      <c r="X49" s="133"/>
      <c r="Y49" s="134"/>
      <c r="Z49" s="131"/>
      <c r="AA49" s="132"/>
      <c r="AB49" s="133"/>
      <c r="AC49" s="134"/>
    </row>
    <row r="50" spans="2:29" x14ac:dyDescent="0.2">
      <c r="B50" s="131"/>
      <c r="C50" s="132"/>
      <c r="D50" s="133"/>
      <c r="E50" s="134"/>
      <c r="F50" s="131"/>
      <c r="G50" s="132"/>
      <c r="H50" s="164"/>
      <c r="I50" s="134"/>
      <c r="J50" s="131"/>
      <c r="K50" s="132"/>
      <c r="L50" s="133"/>
      <c r="M50" s="134"/>
      <c r="N50" s="131"/>
      <c r="O50" s="132"/>
      <c r="P50" s="133"/>
      <c r="Q50" s="134"/>
      <c r="R50" s="131"/>
      <c r="S50" s="132"/>
      <c r="T50" s="133"/>
      <c r="U50" s="134"/>
      <c r="V50" s="131"/>
      <c r="W50" s="132"/>
      <c r="X50" s="133"/>
      <c r="Y50" s="134"/>
      <c r="Z50" s="131"/>
      <c r="AA50" s="132"/>
      <c r="AB50" s="133"/>
      <c r="AC50" s="134"/>
    </row>
    <row r="51" spans="2:29" x14ac:dyDescent="0.2">
      <c r="B51" s="131"/>
      <c r="C51" s="132"/>
      <c r="D51" s="133"/>
      <c r="E51" s="134"/>
      <c r="F51" s="131"/>
      <c r="G51" s="132"/>
      <c r="H51" s="133"/>
      <c r="I51" s="134"/>
      <c r="J51" s="131"/>
      <c r="K51" s="132"/>
      <c r="L51" s="133"/>
      <c r="M51" s="134"/>
      <c r="N51" s="131"/>
      <c r="O51" s="132"/>
      <c r="P51" s="133"/>
      <c r="Q51" s="134"/>
      <c r="R51" s="131"/>
      <c r="S51" s="132"/>
      <c r="T51" s="133"/>
      <c r="U51" s="134"/>
      <c r="V51" s="131"/>
      <c r="W51" s="132"/>
      <c r="X51" s="133"/>
      <c r="Y51" s="134"/>
      <c r="Z51" s="131"/>
      <c r="AA51" s="132"/>
      <c r="AB51" s="133"/>
      <c r="AC51" s="134"/>
    </row>
    <row r="52" spans="2:29" x14ac:dyDescent="0.2">
      <c r="B52" s="177">
        <f>Z44+1</f>
        <v>4</v>
      </c>
      <c r="C52" s="178"/>
      <c r="D52" s="133" t="s">
        <v>51</v>
      </c>
      <c r="E52" s="134">
        <f t="array" ref="E52">AC44+SUM(IF(C47:C51=1,E47:E51))</f>
        <v>1200</v>
      </c>
      <c r="F52" s="177">
        <f>B52+1</f>
        <v>5</v>
      </c>
      <c r="G52" s="178"/>
      <c r="H52" s="133" t="s">
        <v>51</v>
      </c>
      <c r="I52" s="134">
        <f t="array" ref="I52">E52+SUM(IF(G47:G51=1,I47:I51))</f>
        <v>1200</v>
      </c>
      <c r="J52" s="177">
        <f>F52+1</f>
        <v>6</v>
      </c>
      <c r="K52" s="178"/>
      <c r="L52" s="133" t="s">
        <v>51</v>
      </c>
      <c r="M52" s="134">
        <f t="array" ref="M52">I52+SUM(IF(K47:K51=1,M47:M51))</f>
        <v>1200</v>
      </c>
      <c r="N52" s="177">
        <f>J52+1</f>
        <v>7</v>
      </c>
      <c r="O52" s="178"/>
      <c r="P52" s="133" t="s">
        <v>51</v>
      </c>
      <c r="Q52" s="134">
        <f t="array" ref="Q52">M52+SUM(IF(O47:O51=1,Q47:Q51))</f>
        <v>1200</v>
      </c>
      <c r="R52" s="177">
        <f>N52+1</f>
        <v>8</v>
      </c>
      <c r="S52" s="178"/>
      <c r="T52" s="133" t="s">
        <v>51</v>
      </c>
      <c r="U52" s="134">
        <f t="array" ref="U52">Q52+SUM(IF(S47:S51=1,U47:U51))</f>
        <v>1200</v>
      </c>
      <c r="V52" s="177">
        <f>R52+1</f>
        <v>9</v>
      </c>
      <c r="W52" s="178"/>
      <c r="X52" s="133" t="s">
        <v>51</v>
      </c>
      <c r="Y52" s="134">
        <f t="array" ref="Y52">U52+SUM(IF(W47:W51=1,Y47:Y51))</f>
        <v>1200</v>
      </c>
      <c r="Z52" s="177">
        <f>V52+1</f>
        <v>10</v>
      </c>
      <c r="AA52" s="178"/>
      <c r="AB52" s="133" t="s">
        <v>51</v>
      </c>
      <c r="AC52" s="134">
        <f t="array" ref="AC52">Y52+SUM(IF(AA47:AA51=1,AC47:AC51))</f>
        <v>1200</v>
      </c>
    </row>
    <row r="53" spans="2:29" x14ac:dyDescent="0.2">
      <c r="B53" s="177"/>
      <c r="C53" s="178"/>
      <c r="D53" s="133" t="s">
        <v>60</v>
      </c>
      <c r="E53" s="135">
        <f t="array" ref="E53">AC45+SUM(IF(C47:C51=2,E47:E51))-SUM(IF(B47:B51={33},E47:E51))</f>
        <v>5000</v>
      </c>
      <c r="F53" s="177"/>
      <c r="G53" s="178"/>
      <c r="H53" s="133" t="s">
        <v>60</v>
      </c>
      <c r="I53" s="135">
        <f t="array" ref="I53">E53+SUM(IF(G47:G51=2,I47:I51))-SUM(IF(F47:F51={33},I47:I51))</f>
        <v>5000</v>
      </c>
      <c r="J53" s="177"/>
      <c r="K53" s="178"/>
      <c r="L53" s="133" t="s">
        <v>60</v>
      </c>
      <c r="M53" s="135">
        <f t="array" ref="M53">I53+SUM(IF(K47:K51=2,M47:M51))-SUM(IF(J47:J51={33},M47:M51))</f>
        <v>5000</v>
      </c>
      <c r="N53" s="177"/>
      <c r="O53" s="178"/>
      <c r="P53" s="133" t="s">
        <v>60</v>
      </c>
      <c r="Q53" s="135">
        <f t="array" ref="Q53">M53+SUM(IF(O47:O51=2,Q47:Q51))-SUM(IF(N47:N51={33},Q47:Q51))</f>
        <v>5000</v>
      </c>
      <c r="R53" s="177"/>
      <c r="S53" s="178"/>
      <c r="T53" s="133" t="s">
        <v>60</v>
      </c>
      <c r="U53" s="135">
        <f t="array" ref="U53">Q53+SUM(IF(S47:S51=2,U47:U51))-SUM(IF(R47:R51={33},U47:U51))</f>
        <v>5000</v>
      </c>
      <c r="V53" s="177"/>
      <c r="W53" s="178"/>
      <c r="X53" s="133" t="s">
        <v>60</v>
      </c>
      <c r="Y53" s="135">
        <f t="array" ref="Y53">U53+SUM(IF(W47:W51=2,Y47:Y51))-SUM(IF(V47:V51={33},Y47:Y51))</f>
        <v>5000</v>
      </c>
      <c r="Z53" s="177"/>
      <c r="AA53" s="178"/>
      <c r="AB53" s="133" t="s">
        <v>60</v>
      </c>
      <c r="AC53" s="135">
        <f t="array" ref="AC53">Y53+SUM(IF(AA47:AA51=2,AC47:AC51))-SUM(IF(Z47:Z51={33},AC47:AC51))</f>
        <v>5000</v>
      </c>
    </row>
    <row r="54" spans="2:29" ht="13.5" thickBot="1" x14ac:dyDescent="0.25">
      <c r="B54" s="179"/>
      <c r="C54" s="180"/>
      <c r="D54" s="136" t="s">
        <v>48</v>
      </c>
      <c r="E54" s="137">
        <f t="array" ref="E54">AC46+SUM(IF(C47:C51=3,E47:E51))-SUM(IF(B47:B51={34},E47:E51))</f>
        <v>-800</v>
      </c>
      <c r="F54" s="179"/>
      <c r="G54" s="180"/>
      <c r="H54" s="136" t="s">
        <v>48</v>
      </c>
      <c r="I54" s="137">
        <f t="array" ref="I54">E54+SUM(IF(G47:G51=3,I47:I51))-SUM(IF(F47:F51={34},I47:I51))</f>
        <v>-800</v>
      </c>
      <c r="J54" s="179"/>
      <c r="K54" s="180"/>
      <c r="L54" s="136" t="s">
        <v>48</v>
      </c>
      <c r="M54" s="137">
        <f t="array" ref="M54">I54+SUM(IF(K47:K51=3,M47:M51))-SUM(IF(J47:J51={34},M47:M51))</f>
        <v>-800</v>
      </c>
      <c r="N54" s="179"/>
      <c r="O54" s="180"/>
      <c r="P54" s="136" t="s">
        <v>48</v>
      </c>
      <c r="Q54" s="137">
        <f t="array" ref="Q54">M54+SUM(IF(O47:O51=3,Q47:Q51))-SUM(IF(N47:N51={34},Q47:Q51))</f>
        <v>-800</v>
      </c>
      <c r="R54" s="179"/>
      <c r="S54" s="180"/>
      <c r="T54" s="136" t="s">
        <v>48</v>
      </c>
      <c r="U54" s="137">
        <f t="array" ref="U54">Q54+SUM(IF(S47:S51=3,U47:U51))-SUM(IF(R47:R51={34},U47:U51))</f>
        <v>-800</v>
      </c>
      <c r="V54" s="179"/>
      <c r="W54" s="180"/>
      <c r="X54" s="136" t="s">
        <v>48</v>
      </c>
      <c r="Y54" s="137">
        <f t="array" ref="Y54">U54+SUM(IF(W47:W51=3,Y47:Y51))-SUM(IF(V47:V51={34},Y47:Y51))</f>
        <v>-800</v>
      </c>
      <c r="Z54" s="179"/>
      <c r="AA54" s="180"/>
      <c r="AB54" s="136" t="s">
        <v>48</v>
      </c>
      <c r="AC54" s="137">
        <f t="array" ref="AC54">Y54+SUM(IF(AA47:AA51=3,AC47:AC51))-SUM(IF(Z47:Z51={34},AC47:AC51))</f>
        <v>-800</v>
      </c>
    </row>
    <row r="55" spans="2:29" x14ac:dyDescent="0.2">
      <c r="D55" s="90" t="s">
        <v>52</v>
      </c>
      <c r="E55" s="2">
        <f>M52</f>
        <v>1200</v>
      </c>
      <c r="H55" s="2">
        <f>E55-E2</f>
        <v>0</v>
      </c>
      <c r="V55" s="15"/>
      <c r="W55" s="15"/>
      <c r="X55" s="15"/>
    </row>
    <row r="56" spans="2:29" x14ac:dyDescent="0.2">
      <c r="D56" s="112" t="s">
        <v>62</v>
      </c>
      <c r="E56" s="2">
        <f>M53</f>
        <v>5000</v>
      </c>
      <c r="H56" s="2">
        <f>E56-E3</f>
        <v>0</v>
      </c>
      <c r="V56" s="15"/>
      <c r="W56" s="15"/>
      <c r="X56" s="15"/>
    </row>
    <row r="57" spans="2:29" x14ac:dyDescent="0.2">
      <c r="D57" s="90" t="s">
        <v>53</v>
      </c>
      <c r="E57" s="2">
        <f>M54</f>
        <v>-800</v>
      </c>
      <c r="H57" s="2">
        <f>E57-E4</f>
        <v>0</v>
      </c>
    </row>
  </sheetData>
  <mergeCells count="50">
    <mergeCell ref="F2:AC4"/>
    <mergeCell ref="B5:E5"/>
    <mergeCell ref="F5:I5"/>
    <mergeCell ref="J5:M5"/>
    <mergeCell ref="N5:Q5"/>
    <mergeCell ref="R5:U5"/>
    <mergeCell ref="V5:Y5"/>
    <mergeCell ref="Z5:AC5"/>
    <mergeCell ref="Z12:AA14"/>
    <mergeCell ref="B20:C22"/>
    <mergeCell ref="F20:G22"/>
    <mergeCell ref="J20:K22"/>
    <mergeCell ref="N20:O22"/>
    <mergeCell ref="R20:S22"/>
    <mergeCell ref="V20:W22"/>
    <mergeCell ref="Z20:AA22"/>
    <mergeCell ref="B12:C14"/>
    <mergeCell ref="F12:G14"/>
    <mergeCell ref="J12:K14"/>
    <mergeCell ref="N12:O14"/>
    <mergeCell ref="R12:S14"/>
    <mergeCell ref="V12:W14"/>
    <mergeCell ref="Z28:AA30"/>
    <mergeCell ref="B36:C38"/>
    <mergeCell ref="F36:G38"/>
    <mergeCell ref="J36:K38"/>
    <mergeCell ref="N36:O38"/>
    <mergeCell ref="R36:S38"/>
    <mergeCell ref="V36:W38"/>
    <mergeCell ref="Z36:AA38"/>
    <mergeCell ref="B28:C30"/>
    <mergeCell ref="F28:G30"/>
    <mergeCell ref="J28:K30"/>
    <mergeCell ref="N28:O30"/>
    <mergeCell ref="R28:S30"/>
    <mergeCell ref="V28:W30"/>
    <mergeCell ref="Z44:AA46"/>
    <mergeCell ref="B52:C54"/>
    <mergeCell ref="F52:G54"/>
    <mergeCell ref="J52:K54"/>
    <mergeCell ref="N52:O54"/>
    <mergeCell ref="R52:S54"/>
    <mergeCell ref="V52:W54"/>
    <mergeCell ref="Z52:AA54"/>
    <mergeCell ref="B44:C46"/>
    <mergeCell ref="F44:G46"/>
    <mergeCell ref="J44:K46"/>
    <mergeCell ref="N44:O46"/>
    <mergeCell ref="R44:S46"/>
    <mergeCell ref="V44:W46"/>
  </mergeCells>
  <conditionalFormatting sqref="E12">
    <cfRule type="cellIs" dxfId="417" priority="52" operator="lessThan">
      <formula>0</formula>
    </cfRule>
  </conditionalFormatting>
  <conditionalFormatting sqref="I12">
    <cfRule type="cellIs" dxfId="416" priority="51" operator="lessThan">
      <formula>0</formula>
    </cfRule>
  </conditionalFormatting>
  <conditionalFormatting sqref="M12">
    <cfRule type="cellIs" dxfId="415" priority="50" operator="lessThan">
      <formula>0</formula>
    </cfRule>
  </conditionalFormatting>
  <conditionalFormatting sqref="AC12">
    <cfRule type="cellIs" dxfId="414" priority="46" operator="lessThan">
      <formula>0</formula>
    </cfRule>
  </conditionalFormatting>
  <conditionalFormatting sqref="E20">
    <cfRule type="cellIs" dxfId="413" priority="45" operator="lessThan">
      <formula>0</formula>
    </cfRule>
  </conditionalFormatting>
  <conditionalFormatting sqref="I20">
    <cfRule type="cellIs" dxfId="412" priority="44" operator="lessThan">
      <formula>0</formula>
    </cfRule>
  </conditionalFormatting>
  <conditionalFormatting sqref="M20">
    <cfRule type="cellIs" dxfId="411" priority="43" operator="lessThan">
      <formula>0</formula>
    </cfRule>
  </conditionalFormatting>
  <conditionalFormatting sqref="Q20">
    <cfRule type="cellIs" dxfId="410" priority="42" operator="lessThan">
      <formula>0</formula>
    </cfRule>
  </conditionalFormatting>
  <conditionalFormatting sqref="U20">
    <cfRule type="cellIs" dxfId="409" priority="41" operator="lessThan">
      <formula>0</formula>
    </cfRule>
  </conditionalFormatting>
  <conditionalFormatting sqref="Y20">
    <cfRule type="cellIs" dxfId="408" priority="40" operator="lessThan">
      <formula>0</formula>
    </cfRule>
  </conditionalFormatting>
  <conditionalFormatting sqref="AC20">
    <cfRule type="cellIs" dxfId="407" priority="39" operator="lessThan">
      <formula>0</formula>
    </cfRule>
  </conditionalFormatting>
  <conditionalFormatting sqref="I28">
    <cfRule type="cellIs" dxfId="406" priority="38" operator="lessThan">
      <formula>0</formula>
    </cfRule>
  </conditionalFormatting>
  <conditionalFormatting sqref="M28">
    <cfRule type="cellIs" dxfId="405" priority="37" operator="lessThan">
      <formula>0</formula>
    </cfRule>
  </conditionalFormatting>
  <conditionalFormatting sqref="Q28">
    <cfRule type="cellIs" dxfId="404" priority="36" operator="lessThan">
      <formula>0</formula>
    </cfRule>
  </conditionalFormatting>
  <conditionalFormatting sqref="U28">
    <cfRule type="cellIs" dxfId="403" priority="35" operator="lessThan">
      <formula>0</formula>
    </cfRule>
  </conditionalFormatting>
  <conditionalFormatting sqref="Y28">
    <cfRule type="cellIs" dxfId="402" priority="34" operator="lessThan">
      <formula>0</formula>
    </cfRule>
  </conditionalFormatting>
  <conditionalFormatting sqref="AC28">
    <cfRule type="cellIs" dxfId="401" priority="33" operator="lessThan">
      <formula>0</formula>
    </cfRule>
  </conditionalFormatting>
  <conditionalFormatting sqref="I36">
    <cfRule type="cellIs" dxfId="400" priority="32" operator="lessThan">
      <formula>0</formula>
    </cfRule>
  </conditionalFormatting>
  <conditionalFormatting sqref="M36">
    <cfRule type="cellIs" dxfId="399" priority="31" operator="lessThan">
      <formula>0</formula>
    </cfRule>
  </conditionalFormatting>
  <conditionalFormatting sqref="Q36">
    <cfRule type="cellIs" dxfId="398" priority="30" operator="lessThan">
      <formula>0</formula>
    </cfRule>
  </conditionalFormatting>
  <conditionalFormatting sqref="U36">
    <cfRule type="cellIs" dxfId="397" priority="29" operator="lessThan">
      <formula>0</formula>
    </cfRule>
  </conditionalFormatting>
  <conditionalFormatting sqref="Y36">
    <cfRule type="cellIs" dxfId="396" priority="28" operator="lessThan">
      <formula>0</formula>
    </cfRule>
  </conditionalFormatting>
  <conditionalFormatting sqref="AC36">
    <cfRule type="cellIs" dxfId="395" priority="27" operator="lessThan">
      <formula>0</formula>
    </cfRule>
  </conditionalFormatting>
  <conditionalFormatting sqref="I44">
    <cfRule type="cellIs" dxfId="394" priority="26" operator="lessThan">
      <formula>0</formula>
    </cfRule>
  </conditionalFormatting>
  <conditionalFormatting sqref="M44">
    <cfRule type="cellIs" dxfId="393" priority="25" operator="lessThan">
      <formula>0</formula>
    </cfRule>
  </conditionalFormatting>
  <conditionalFormatting sqref="I52">
    <cfRule type="cellIs" dxfId="392" priority="20" operator="lessThan">
      <formula>0</formula>
    </cfRule>
  </conditionalFormatting>
  <conditionalFormatting sqref="M52">
    <cfRule type="cellIs" dxfId="391" priority="19" operator="lessThan">
      <formula>0</formula>
    </cfRule>
  </conditionalFormatting>
  <conditionalFormatting sqref="U52">
    <cfRule type="cellIs" dxfId="390" priority="18" operator="lessThan">
      <formula>0</formula>
    </cfRule>
  </conditionalFormatting>
  <conditionalFormatting sqref="Y52">
    <cfRule type="cellIs" dxfId="389" priority="17" operator="lessThan">
      <formula>0</formula>
    </cfRule>
  </conditionalFormatting>
  <conditionalFormatting sqref="AC52">
    <cfRule type="cellIs" dxfId="388" priority="16" operator="lessThan">
      <formula>0</formula>
    </cfRule>
  </conditionalFormatting>
  <conditionalFormatting sqref="E28">
    <cfRule type="cellIs" dxfId="387" priority="15" operator="lessThan">
      <formula>0</formula>
    </cfRule>
  </conditionalFormatting>
  <conditionalFormatting sqref="E36">
    <cfRule type="cellIs" dxfId="386" priority="14" operator="lessThan">
      <formula>0</formula>
    </cfRule>
  </conditionalFormatting>
  <conditionalFormatting sqref="E44">
    <cfRule type="cellIs" dxfId="385" priority="13" operator="lessThan">
      <formula>0</formula>
    </cfRule>
  </conditionalFormatting>
  <conditionalFormatting sqref="E52">
    <cfRule type="cellIs" dxfId="384" priority="12" operator="lessThan">
      <formula>0</formula>
    </cfRule>
  </conditionalFormatting>
  <conditionalFormatting sqref="Q52">
    <cfRule type="cellIs" dxfId="383" priority="11" operator="lessThan">
      <formula>0</formula>
    </cfRule>
  </conditionalFormatting>
  <conditionalFormatting sqref="Q44">
    <cfRule type="cellIs" dxfId="382" priority="10" operator="lessThan">
      <formula>0</formula>
    </cfRule>
  </conditionalFormatting>
  <conditionalFormatting sqref="Q12">
    <cfRule type="cellIs" dxfId="381" priority="7" operator="lessThan">
      <formula>0</formula>
    </cfRule>
  </conditionalFormatting>
  <conditionalFormatting sqref="U12">
    <cfRule type="cellIs" dxfId="380" priority="5" operator="lessThan">
      <formula>0</formula>
    </cfRule>
  </conditionalFormatting>
  <conditionalFormatting sqref="Y12">
    <cfRule type="cellIs" dxfId="379" priority="4" operator="lessThan">
      <formula>0</formula>
    </cfRule>
  </conditionalFormatting>
  <conditionalFormatting sqref="U44">
    <cfRule type="cellIs" dxfId="378" priority="3" operator="lessThan">
      <formula>0</formula>
    </cfRule>
  </conditionalFormatting>
  <conditionalFormatting sqref="Y44">
    <cfRule type="cellIs" dxfId="377" priority="2" operator="lessThan">
      <formula>0</formula>
    </cfRule>
  </conditionalFormatting>
  <conditionalFormatting sqref="AC44">
    <cfRule type="cellIs" dxfId="376" priority="1" operator="lessThan">
      <formula>0</formula>
    </cfRule>
  </conditionalFormatting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0070C0"/>
  </sheetPr>
  <dimension ref="B1:AM57"/>
  <sheetViews>
    <sheetView zoomScale="70" zoomScaleNormal="70" workbookViewId="0">
      <selection activeCell="Z47" sqref="Z47"/>
    </sheetView>
  </sheetViews>
  <sheetFormatPr defaultRowHeight="12.75" x14ac:dyDescent="0.2"/>
  <cols>
    <col min="1" max="1" width="2.7109375" customWidth="1"/>
    <col min="2" max="3" width="3.28515625" customWidth="1"/>
    <col min="4" max="4" width="10.7109375" customWidth="1"/>
    <col min="5" max="5" width="12.5703125" customWidth="1"/>
    <col min="6" max="7" width="3.42578125" customWidth="1"/>
    <col min="8" max="8" width="10.7109375" customWidth="1"/>
    <col min="9" max="9" width="12.7109375" customWidth="1"/>
    <col min="10" max="11" width="3.42578125" customWidth="1"/>
    <col min="12" max="12" width="10.7109375" customWidth="1"/>
    <col min="13" max="13" width="12.7109375" customWidth="1"/>
    <col min="14" max="15" width="3.42578125" customWidth="1"/>
    <col min="16" max="16" width="10.7109375" customWidth="1"/>
    <col min="17" max="17" width="12.7109375" customWidth="1"/>
    <col min="18" max="19" width="3.42578125" customWidth="1"/>
    <col min="20" max="20" width="10.7109375" customWidth="1"/>
    <col min="21" max="21" width="12.7109375" customWidth="1"/>
    <col min="22" max="23" width="3.42578125" customWidth="1"/>
    <col min="24" max="24" width="10.7109375" customWidth="1"/>
    <col min="25" max="25" width="12.7109375" customWidth="1"/>
    <col min="26" max="27" width="3.42578125" customWidth="1"/>
    <col min="28" max="28" width="10.7109375" customWidth="1"/>
    <col min="29" max="29" width="12.7109375" customWidth="1"/>
    <col min="30" max="30" width="2.7109375" customWidth="1"/>
    <col min="31" max="32" width="3.7109375" style="87" customWidth="1"/>
    <col min="33" max="33" width="21.85546875" style="87" bestFit="1" customWidth="1"/>
    <col min="34" max="34" width="10" bestFit="1" customWidth="1"/>
    <col min="35" max="264" width="8.7109375" customWidth="1"/>
  </cols>
  <sheetData>
    <row r="1" spans="2:39" ht="13.5" thickBot="1" x14ac:dyDescent="0.25">
      <c r="AE1" s="33" t="s">
        <v>61</v>
      </c>
    </row>
    <row r="2" spans="2:39" ht="12.75" customHeight="1" x14ac:dyDescent="0.2">
      <c r="B2" s="4"/>
      <c r="C2" s="108"/>
      <c r="D2" s="98" t="s">
        <v>52</v>
      </c>
      <c r="E2" s="88">
        <f>March!E55</f>
        <v>1200</v>
      </c>
      <c r="F2" s="181" t="str">
        <f ca="1">REPLACE(CELL("filename",A1),1,FIND("]",CELL("filename",A1)),"") &amp; " " &amp;Year</f>
        <v>April 2021</v>
      </c>
      <c r="G2" s="181"/>
      <c r="H2" s="181"/>
      <c r="I2" s="181"/>
      <c r="J2" s="181"/>
      <c r="K2" s="181"/>
      <c r="L2" s="181"/>
      <c r="M2" s="181"/>
      <c r="N2" s="181"/>
      <c r="O2" s="181"/>
      <c r="P2" s="181"/>
      <c r="Q2" s="181"/>
      <c r="R2" s="181"/>
      <c r="S2" s="181"/>
      <c r="T2" s="181"/>
      <c r="U2" s="181"/>
      <c r="V2" s="181"/>
      <c r="W2" s="181"/>
      <c r="X2" s="181"/>
      <c r="Y2" s="181"/>
      <c r="Z2" s="181"/>
      <c r="AA2" s="181"/>
      <c r="AB2" s="181"/>
      <c r="AC2" s="182"/>
      <c r="AE2" s="87">
        <v>1</v>
      </c>
      <c r="AG2" s="87" t="s">
        <v>51</v>
      </c>
    </row>
    <row r="3" spans="2:39" ht="12.75" customHeight="1" x14ac:dyDescent="0.2">
      <c r="B3" s="6"/>
      <c r="C3" s="87"/>
      <c r="D3" s="112" t="s">
        <v>62</v>
      </c>
      <c r="E3" s="7">
        <f>March!E56</f>
        <v>5000</v>
      </c>
      <c r="F3" s="183"/>
      <c r="G3" s="183"/>
      <c r="H3" s="183"/>
      <c r="I3" s="183"/>
      <c r="J3" s="183"/>
      <c r="K3" s="183"/>
      <c r="L3" s="183"/>
      <c r="M3" s="183"/>
      <c r="N3" s="183"/>
      <c r="O3" s="183"/>
      <c r="P3" s="183"/>
      <c r="Q3" s="183"/>
      <c r="R3" s="183"/>
      <c r="S3" s="183"/>
      <c r="T3" s="183"/>
      <c r="U3" s="183"/>
      <c r="V3" s="183"/>
      <c r="W3" s="183"/>
      <c r="X3" s="183"/>
      <c r="Y3" s="183"/>
      <c r="Z3" s="183"/>
      <c r="AA3" s="183"/>
      <c r="AB3" s="183"/>
      <c r="AC3" s="184"/>
      <c r="AE3" s="87">
        <v>2</v>
      </c>
      <c r="AG3" s="87" t="s">
        <v>60</v>
      </c>
    </row>
    <row r="4" spans="2:39" ht="13.5" customHeight="1" thickBot="1" x14ac:dyDescent="0.25">
      <c r="B4" s="11"/>
      <c r="C4" s="109"/>
      <c r="D4" s="99" t="s">
        <v>53</v>
      </c>
      <c r="E4" s="12">
        <f>March!E57</f>
        <v>-800</v>
      </c>
      <c r="F4" s="185"/>
      <c r="G4" s="185"/>
      <c r="H4" s="185"/>
      <c r="I4" s="185"/>
      <c r="J4" s="185"/>
      <c r="K4" s="185"/>
      <c r="L4" s="185"/>
      <c r="M4" s="185"/>
      <c r="N4" s="185"/>
      <c r="O4" s="185"/>
      <c r="P4" s="185"/>
      <c r="Q4" s="185"/>
      <c r="R4" s="185"/>
      <c r="S4" s="185"/>
      <c r="T4" s="185"/>
      <c r="U4" s="185"/>
      <c r="V4" s="185"/>
      <c r="W4" s="185"/>
      <c r="X4" s="185"/>
      <c r="Y4" s="185"/>
      <c r="Z4" s="185"/>
      <c r="AA4" s="185"/>
      <c r="AB4" s="185"/>
      <c r="AC4" s="186"/>
      <c r="AE4" s="87">
        <v>3</v>
      </c>
      <c r="AG4" s="87" t="s">
        <v>48</v>
      </c>
    </row>
    <row r="5" spans="2:39" ht="13.5" thickBot="1" x14ac:dyDescent="0.25">
      <c r="B5" s="187" t="s">
        <v>40</v>
      </c>
      <c r="C5" s="188"/>
      <c r="D5" s="188"/>
      <c r="E5" s="189"/>
      <c r="F5" s="187" t="s">
        <v>41</v>
      </c>
      <c r="G5" s="188"/>
      <c r="H5" s="188"/>
      <c r="I5" s="189"/>
      <c r="J5" s="187" t="s">
        <v>42</v>
      </c>
      <c r="K5" s="188"/>
      <c r="L5" s="188"/>
      <c r="M5" s="189"/>
      <c r="N5" s="187" t="s">
        <v>43</v>
      </c>
      <c r="O5" s="188"/>
      <c r="P5" s="188"/>
      <c r="Q5" s="189"/>
      <c r="R5" s="187" t="s">
        <v>44</v>
      </c>
      <c r="S5" s="188"/>
      <c r="T5" s="188"/>
      <c r="U5" s="189"/>
      <c r="V5" s="187" t="s">
        <v>45</v>
      </c>
      <c r="W5" s="188"/>
      <c r="X5" s="188"/>
      <c r="Y5" s="189"/>
      <c r="Z5" s="187" t="s">
        <v>39</v>
      </c>
      <c r="AA5" s="188"/>
      <c r="AB5" s="188"/>
      <c r="AC5" s="189"/>
      <c r="AE5" s="33" t="s">
        <v>46</v>
      </c>
      <c r="AH5" s="1" t="s">
        <v>54</v>
      </c>
      <c r="AK5" s="93"/>
      <c r="AL5" s="94"/>
    </row>
    <row r="6" spans="2:39" ht="13.5" thickBot="1" x14ac:dyDescent="0.25">
      <c r="B6" s="118" t="s">
        <v>47</v>
      </c>
      <c r="C6" s="119" t="s">
        <v>59</v>
      </c>
      <c r="D6" s="119" t="s">
        <v>49</v>
      </c>
      <c r="E6" s="120" t="s">
        <v>50</v>
      </c>
      <c r="F6" s="118" t="s">
        <v>47</v>
      </c>
      <c r="G6" s="119" t="s">
        <v>59</v>
      </c>
      <c r="H6" s="119" t="s">
        <v>49</v>
      </c>
      <c r="I6" s="120" t="s">
        <v>50</v>
      </c>
      <c r="J6" s="118" t="s">
        <v>47</v>
      </c>
      <c r="K6" s="119" t="s">
        <v>59</v>
      </c>
      <c r="L6" s="119" t="s">
        <v>49</v>
      </c>
      <c r="M6" s="120" t="s">
        <v>50</v>
      </c>
      <c r="N6" s="118" t="s">
        <v>47</v>
      </c>
      <c r="O6" s="119" t="s">
        <v>59</v>
      </c>
      <c r="P6" s="119" t="s">
        <v>49</v>
      </c>
      <c r="Q6" s="120" t="s">
        <v>50</v>
      </c>
      <c r="R6" s="118" t="s">
        <v>47</v>
      </c>
      <c r="S6" s="119" t="s">
        <v>59</v>
      </c>
      <c r="T6" s="119" t="s">
        <v>49</v>
      </c>
      <c r="U6" s="120" t="s">
        <v>50</v>
      </c>
      <c r="V6" s="118" t="s">
        <v>47</v>
      </c>
      <c r="W6" s="119" t="s">
        <v>59</v>
      </c>
      <c r="X6" s="119" t="s">
        <v>49</v>
      </c>
      <c r="Y6" s="120" t="s">
        <v>50</v>
      </c>
      <c r="Z6" s="118" t="s">
        <v>47</v>
      </c>
      <c r="AA6" s="119" t="s">
        <v>59</v>
      </c>
      <c r="AB6" s="119" t="s">
        <v>49</v>
      </c>
      <c r="AC6" s="120" t="s">
        <v>50</v>
      </c>
      <c r="AE6">
        <v>0</v>
      </c>
      <c r="AF6" s="94"/>
      <c r="AG6" t="s">
        <v>58</v>
      </c>
      <c r="AH6">
        <f t="array" ref="AH6">SUM(IF($B$7:$B$11=AE6,$E$7:$E$11),IF($F$7:$F$11=AE6,$I$7:$I$11),IF($J$7:$J$11=AE6,$M$7:$M$11),IF($N$7:$N$11=AE6,$Q$7:$Q$11),IF($R$7:$R$11=AE6,$U$7:$U$11),IF($V$7:$V$11=AE6,$Y$7:$Y$11),IF($Z$7:$Z$11=AE6,$AC$7:$AC$11),
IF($B$15:$B$19=AE6,$E$15:$E$19),IF($F$15:$F$19=AE6,$I$15:$I$19),IF($J$15:$J$19=AE6,$M$15:$M$19),IF($N$15:$N$19=AE6,$Q$15:$Q$19),IF($R$15:$R$19=AE6,$U$15:$U$19),IF($V$15:$V$19=AE6,$Y$15:$Y$19),IF($Z$15:$Z$19=AE6,$AC$15:$AC$19),
IF($B$23:$B$27=AE6,$E$23:$E$27),IF($F$23:$F$27=AE6,$I$23:$I$27),IF($J$23:$J$27=AE6,$M$23:$M$27),IF($N$23:$N$27=AE6,$Q$23:$Q$27),IF($R$23:$R$27=AE6,$U$23:$U$27),IF($V$23:$V$27=AE6,$Y$23:$Y$27),IF($Z$23:$Z$27=AE6,$AC$23:$AC$27),
IF($B$31:$B$35=AE6,$E$31:$E$35),IF($F$31:$F$35=AE6,$I$31:$I$35),IF($J$31:$J$35=AE6,$M$31:$M$35),IF($N$31:$N$35=AE6,$Q$31:$Q$35),IF($R$31:$R$35=AE6,$U$31:$U$35),IF($V$31:$V$35=AE6,$Y$31:$Y$35),IF($Z$31:$Z$35=AE6,$AC$31:$AC$35),
IF($B$39:$B$43=AE6,$E$39:$E$43),IF($F$39:$F$43=AE6,$I$39:$I$43),IF($J$39:$J$43=AE6,$M$39:$M$43),IF($N$39:$N$43=AE6,$Q$39:$Q$43),IF($R$39:$R$43=AE6,$U$39:$U$43),IF($V$39:$V$43=AE6,$Y$39:$Y$43),IF($Z$39:$Z$43=AE6,$AC$39:$AC$43),
IF($B$47:$B$51=AE6,$E$47:$E$51),IF($F$47:$F$51=AE6,$I$47:$I$51),IF($J$47:$J$51=AE6,$M$47:$M$51),IF($N$47:$N$51=AE6,$Q$47:$Q$51),IF($R$47:$R$51=AE6,$U$47:$U$51),IF($V$47:$V$51=AE6,$Y$47:$Y$51),IF($Z$47:$Z$51=AE6,$AC$47:$AC$51))</f>
        <v>0</v>
      </c>
    </row>
    <row r="7" spans="2:39" s="89" customFormat="1" x14ac:dyDescent="0.2">
      <c r="B7" s="127"/>
      <c r="C7" s="128"/>
      <c r="D7" s="129"/>
      <c r="E7" s="130"/>
      <c r="F7" s="127"/>
      <c r="G7" s="128"/>
      <c r="H7" s="129"/>
      <c r="I7" s="130"/>
      <c r="J7" s="127"/>
      <c r="K7" s="128"/>
      <c r="L7" s="163"/>
      <c r="M7" s="130"/>
      <c r="N7" s="131"/>
      <c r="O7" s="132"/>
      <c r="P7" s="133"/>
      <c r="Q7" s="134"/>
      <c r="R7" s="101"/>
      <c r="S7" s="111"/>
      <c r="T7" s="113"/>
      <c r="U7" s="56"/>
      <c r="V7" s="101"/>
      <c r="W7" s="111"/>
      <c r="X7" s="106"/>
      <c r="Y7" s="100"/>
      <c r="Z7" s="101"/>
      <c r="AA7" s="111"/>
      <c r="AB7" s="106"/>
      <c r="AC7" s="100"/>
      <c r="AE7" s="5">
        <v>1</v>
      </c>
      <c r="AF7" s="94"/>
      <c r="AG7" s="9" t="str">
        <f>January!AG7</f>
        <v>Groceries</v>
      </c>
      <c r="AH7">
        <f t="array" ref="AH7">SUM(IF($B$7:$B$11=AE7,$E$7:$E$11),IF($F$7:$F$11=AE7,$I$7:$I$11),IF($J$7:$J$11=AE7,$M$7:$M$11),IF($N$7:$N$11=AE7,$Q$7:$Q$11),IF($R$7:$R$11=AE7,$U$7:$U$11),IF($V$7:$V$11=AE7,$Y$7:$Y$11),IF($Z$7:$Z$11=AE7,$AC$7:$AC$11),
IF($B$15:$B$19=AE7,$E$15:$E$19),IF($F$15:$F$19=AE7,$I$15:$I$19),IF($J$15:$J$19=AE7,$M$15:$M$19),IF($N$15:$N$19=AE7,$Q$15:$Q$19),IF($R$15:$R$19=AE7,$U$15:$U$19),IF($V$15:$V$19=AE7,$Y$15:$Y$19),IF($Z$15:$Z$19=AE7,$AC$15:$AC$19),
IF($B$23:$B$27=AE7,$E$23:$E$27),IF($F$23:$F$27=AE7,$I$23:$I$27),IF($J$23:$J$27=AE7,$M$23:$M$27),IF($N$23:$N$27=AE7,$Q$23:$Q$27),IF($R$23:$R$27=AE7,$U$23:$U$27),IF($V$23:$V$27=AE7,$Y$23:$Y$27),IF($Z$23:$Z$27=AE7,$AC$23:$AC$27),
IF($B$31:$B$35=AE7,$E$31:$E$35),IF($F$31:$F$35=AE7,$I$31:$I$35),IF($J$31:$J$35=AE7,$M$31:$M$35),IF($N$31:$N$35=AE7,$Q$31:$Q$35),IF($R$31:$R$35=AE7,$U$31:$U$35),IF($V$31:$V$35=AE7,$Y$31:$Y$35),IF($Z$31:$Z$35=AE7,$AC$31:$AC$35),
IF($B$39:$B$43=AE7,$E$39:$E$43),IF($F$39:$F$43=AE7,$I$39:$I$43),IF($J$39:$J$43=AE7,$M$39:$M$43),IF($N$39:$N$43=AE7,$Q$39:$Q$43),IF($R$39:$R$43=AE7,$U$39:$U$43),IF($V$39:$V$43=AE7,$Y$39:$Y$43),IF($Z$39:$Z$43=AE7,$AC$39:$AC$43),
IF($B$47:$B$51=AE7,$E$47:$E$51),IF($F$47:$F$51=AE7,$I$47:$I$51),IF($J$47:$J$51=AE7,$M$47:$M$51),IF($N$47:$N$51=AE7,$Q$47:$Q$51),IF($R$47:$R$51=AE7,$U$47:$U$51),IF($V$47:$V$51=AE7,$Y$47:$Y$51),IF($Z$47:$Z$51=AE7,$AC$47:$AC$51))</f>
        <v>0</v>
      </c>
      <c r="AJ7" s="5"/>
      <c r="AK7" s="5"/>
      <c r="AL7" s="9"/>
      <c r="AM7"/>
    </row>
    <row r="8" spans="2:39" s="89" customFormat="1" x14ac:dyDescent="0.2">
      <c r="B8" s="131"/>
      <c r="C8" s="132"/>
      <c r="D8" s="133"/>
      <c r="E8" s="134"/>
      <c r="F8" s="131"/>
      <c r="G8" s="132"/>
      <c r="H8" s="133"/>
      <c r="I8" s="134"/>
      <c r="J8" s="131"/>
      <c r="K8" s="132"/>
      <c r="L8" s="164"/>
      <c r="M8" s="134"/>
      <c r="N8" s="131"/>
      <c r="O8" s="132"/>
      <c r="P8" s="164"/>
      <c r="Q8" s="134"/>
      <c r="R8" s="102"/>
      <c r="S8" s="96"/>
      <c r="T8" s="113"/>
      <c r="U8" s="56"/>
      <c r="V8" s="102"/>
      <c r="W8" s="96"/>
      <c r="X8" s="107"/>
      <c r="Y8" s="56"/>
      <c r="Z8" s="102"/>
      <c r="AA8" s="96"/>
      <c r="AB8" s="107"/>
      <c r="AC8" s="56"/>
      <c r="AE8" s="5">
        <v>2</v>
      </c>
      <c r="AF8" s="94"/>
      <c r="AG8" s="9" t="str">
        <f>January!AG8</f>
        <v>Gasoline</v>
      </c>
      <c r="AH8">
        <f t="array" ref="AH8">SUM(IF($B$7:$B$11=AE8,$E$7:$E$11),IF($F$7:$F$11=AE8,$I$7:$I$11),IF($J$7:$J$11=AE8,$M$7:$M$11),IF($N$7:$N$11=AE8,$Q$7:$Q$11),IF($R$7:$R$11=AE8,$U$7:$U$11),IF($V$7:$V$11=AE8,$Y$7:$Y$11),IF($Z$7:$Z$11=AE8,$AC$7:$AC$11),
IF($B$15:$B$19=AE8,$E$15:$E$19),IF($F$15:$F$19=AE8,$I$15:$I$19),IF($J$15:$J$19=AE8,$M$15:$M$19),IF($N$15:$N$19=AE8,$Q$15:$Q$19),IF($R$15:$R$19=AE8,$U$15:$U$19),IF($V$15:$V$19=AE8,$Y$15:$Y$19),IF($Z$15:$Z$19=AE8,$AC$15:$AC$19),
IF($B$23:$B$27=AE8,$E$23:$E$27),IF($F$23:$F$27=AE8,$I$23:$I$27),IF($J$23:$J$27=AE8,$M$23:$M$27),IF($N$23:$N$27=AE8,$Q$23:$Q$27),IF($R$23:$R$27=AE8,$U$23:$U$27),IF($V$23:$V$27=AE8,$Y$23:$Y$27),IF($Z$23:$Z$27=AE8,$AC$23:$AC$27),
IF($B$31:$B$35=AE8,$E$31:$E$35),IF($F$31:$F$35=AE8,$I$31:$I$35),IF($J$31:$J$35=AE8,$M$31:$M$35),IF($N$31:$N$35=AE8,$Q$31:$Q$35),IF($R$31:$R$35=AE8,$U$31:$U$35),IF($V$31:$V$35=AE8,$Y$31:$Y$35),IF($Z$31:$Z$35=AE8,$AC$31:$AC$35),
IF($B$39:$B$43=AE8,$E$39:$E$43),IF($F$39:$F$43=AE8,$I$39:$I$43),IF($J$39:$J$43=AE8,$M$39:$M$43),IF($N$39:$N$43=AE8,$Q$39:$Q$43),IF($R$39:$R$43=AE8,$U$39:$U$43),IF($V$39:$V$43=AE8,$Y$39:$Y$43),IF($Z$39:$Z$43=AE8,$AC$39:$AC$43),
IF($B$47:$B$51=AE8,$E$47:$E$51),IF($F$47:$F$51=AE8,$I$47:$I$51),IF($J$47:$J$51=AE8,$M$47:$M$51),IF($N$47:$N$51=AE8,$Q$47:$Q$51),IF($R$47:$R$51=AE8,$U$47:$U$51),IF($V$47:$V$51=AE8,$Y$47:$Y$51),IF($Z$47:$Z$51=AE8,$AC$47:$AC$51))</f>
        <v>0</v>
      </c>
      <c r="AJ8" s="5"/>
      <c r="AK8" s="5"/>
      <c r="AL8" s="9"/>
      <c r="AM8"/>
    </row>
    <row r="9" spans="2:39" s="89" customFormat="1" x14ac:dyDescent="0.2">
      <c r="B9" s="131"/>
      <c r="C9" s="132"/>
      <c r="D9" s="133"/>
      <c r="E9" s="134"/>
      <c r="F9" s="131"/>
      <c r="G9" s="132"/>
      <c r="H9" s="133"/>
      <c r="I9" s="134"/>
      <c r="J9" s="131"/>
      <c r="K9" s="132"/>
      <c r="L9" s="133"/>
      <c r="M9" s="134"/>
      <c r="N9" s="131"/>
      <c r="O9" s="132"/>
      <c r="P9" s="133"/>
      <c r="Q9" s="134"/>
      <c r="R9" s="102"/>
      <c r="S9" s="96"/>
      <c r="T9" s="107"/>
      <c r="U9" s="56"/>
      <c r="V9" s="102"/>
      <c r="W9" s="96"/>
      <c r="X9" s="107"/>
      <c r="Y9" s="56"/>
      <c r="Z9" s="102"/>
      <c r="AA9" s="96"/>
      <c r="AB9" s="107"/>
      <c r="AC9" s="56"/>
      <c r="AE9" s="5">
        <v>3</v>
      </c>
      <c r="AF9" s="94"/>
      <c r="AG9" s="9" t="str">
        <f>January!AG9</f>
        <v>User 1 CASH</v>
      </c>
      <c r="AH9">
        <f t="array" ref="AH9">SUM(IF($B$7:$B$11=AE9,$E$7:$E$11),IF($F$7:$F$11=AE9,$I$7:$I$11),IF($J$7:$J$11=AE9,$M$7:$M$11),IF($N$7:$N$11=AE9,$Q$7:$Q$11),IF($R$7:$R$11=AE9,$U$7:$U$11),IF($V$7:$V$11=AE9,$Y$7:$Y$11),IF($Z$7:$Z$11=AE9,$AC$7:$AC$11),
IF($B$15:$B$19=AE9,$E$15:$E$19),IF($F$15:$F$19=AE9,$I$15:$I$19),IF($J$15:$J$19=AE9,$M$15:$M$19),IF($N$15:$N$19=AE9,$Q$15:$Q$19),IF($R$15:$R$19=AE9,$U$15:$U$19),IF($V$15:$V$19=AE9,$Y$15:$Y$19),IF($Z$15:$Z$19=AE9,$AC$15:$AC$19),
IF($B$23:$B$27=AE9,$E$23:$E$27),IF($F$23:$F$27=AE9,$I$23:$I$27),IF($J$23:$J$27=AE9,$M$23:$M$27),IF($N$23:$N$27=AE9,$Q$23:$Q$27),IF($R$23:$R$27=AE9,$U$23:$U$27),IF($V$23:$V$27=AE9,$Y$23:$Y$27),IF($Z$23:$Z$27=AE9,$AC$23:$AC$27),
IF($B$31:$B$35=AE9,$E$31:$E$35),IF($F$31:$F$35=AE9,$I$31:$I$35),IF($J$31:$J$35=AE9,$M$31:$M$35),IF($N$31:$N$35=AE9,$Q$31:$Q$35),IF($R$31:$R$35=AE9,$U$31:$U$35),IF($V$31:$V$35=AE9,$Y$31:$Y$35),IF($Z$31:$Z$35=AE9,$AC$31:$AC$35),
IF($B$39:$B$43=AE9,$E$39:$E$43),IF($F$39:$F$43=AE9,$I$39:$I$43),IF($J$39:$J$43=AE9,$M$39:$M$43),IF($N$39:$N$43=AE9,$Q$39:$Q$43),IF($R$39:$R$43=AE9,$U$39:$U$43),IF($V$39:$V$43=AE9,$Y$39:$Y$43),IF($Z$39:$Z$43=AE9,$AC$39:$AC$43),
IF($B$47:$B$51=AE9,$E$47:$E$51),IF($F$47:$F$51=AE9,$I$47:$I$51),IF($J$47:$J$51=AE9,$M$47:$M$51),IF($N$47:$N$51=AE9,$Q$47:$Q$51),IF($R$47:$R$51=AE9,$U$47:$U$51),IF($V$47:$V$51=AE9,$Y$47:$Y$51),IF($Z$47:$Z$51=AE9,$AC$47:$AC$51))</f>
        <v>0</v>
      </c>
      <c r="AJ9" s="5"/>
      <c r="AK9" s="5"/>
      <c r="AL9" s="9"/>
      <c r="AM9"/>
    </row>
    <row r="10" spans="2:39" s="89" customFormat="1" x14ac:dyDescent="0.2">
      <c r="B10" s="131"/>
      <c r="C10" s="132"/>
      <c r="D10" s="133"/>
      <c r="E10" s="134"/>
      <c r="F10" s="131"/>
      <c r="G10" s="132"/>
      <c r="H10" s="133"/>
      <c r="I10" s="134"/>
      <c r="J10" s="131"/>
      <c r="K10" s="132"/>
      <c r="L10" s="133"/>
      <c r="M10" s="134"/>
      <c r="N10" s="131"/>
      <c r="O10" s="132"/>
      <c r="P10" s="133"/>
      <c r="Q10" s="134"/>
      <c r="R10" s="102"/>
      <c r="S10" s="96"/>
      <c r="T10" s="107"/>
      <c r="U10" s="56"/>
      <c r="V10" s="102"/>
      <c r="W10" s="96"/>
      <c r="X10" s="107"/>
      <c r="Y10" s="56"/>
      <c r="Z10" s="102"/>
      <c r="AA10" s="96"/>
      <c r="AB10" s="107"/>
      <c r="AC10" s="56"/>
      <c r="AE10" s="5">
        <v>4</v>
      </c>
      <c r="AF10" s="94"/>
      <c r="AG10" s="9" t="str">
        <f>January!AG10</f>
        <v>User 2 CASH</v>
      </c>
      <c r="AH10">
        <f t="array" ref="AH10">SUM(IF($B$7:$B$11=AE10,$E$7:$E$11),IF($F$7:$F$11=AE10,$I$7:$I$11),IF($J$7:$J$11=AE10,$M$7:$M$11),IF($N$7:$N$11=AE10,$Q$7:$Q$11),IF($R$7:$R$11=AE10,$U$7:$U$11),IF($V$7:$V$11=AE10,$Y$7:$Y$11),IF($Z$7:$Z$11=AE10,$AC$7:$AC$11),
IF($B$15:$B$19=AE10,$E$15:$E$19),IF($F$15:$F$19=AE10,$I$15:$I$19),IF($J$15:$J$19=AE10,$M$15:$M$19),IF($N$15:$N$19=AE10,$Q$15:$Q$19),IF($R$15:$R$19=AE10,$U$15:$U$19),IF($V$15:$V$19=AE10,$Y$15:$Y$19),IF($Z$15:$Z$19=AE10,$AC$15:$AC$19),
IF($B$23:$B$27=AE10,$E$23:$E$27),IF($F$23:$F$27=AE10,$I$23:$I$27),IF($J$23:$J$27=AE10,$M$23:$M$27),IF($N$23:$N$27=AE10,$Q$23:$Q$27),IF($R$23:$R$27=AE10,$U$23:$U$27),IF($V$23:$V$27=AE10,$Y$23:$Y$27),IF($Z$23:$Z$27=AE10,$AC$23:$AC$27),
IF($B$31:$B$35=AE10,$E$31:$E$35),IF($F$31:$F$35=AE10,$I$31:$I$35),IF($J$31:$J$35=AE10,$M$31:$M$35),IF($N$31:$N$35=AE10,$Q$31:$Q$35),IF($R$31:$R$35=AE10,$U$31:$U$35),IF($V$31:$V$35=AE10,$Y$31:$Y$35),IF($Z$31:$Z$35=AE10,$AC$31:$AC$35),
IF($B$39:$B$43=AE10,$E$39:$E$43),IF($F$39:$F$43=AE10,$I$39:$I$43),IF($J$39:$J$43=AE10,$M$39:$M$43),IF($N$39:$N$43=AE10,$Q$39:$Q$43),IF($R$39:$R$43=AE10,$U$39:$U$43),IF($V$39:$V$43=AE10,$Y$39:$Y$43),IF($Z$39:$Z$43=AE10,$AC$39:$AC$43),
IF($B$47:$B$51=AE10,$E$47:$E$51),IF($F$47:$F$51=AE10,$I$47:$I$51),IF($J$47:$J$51=AE10,$M$47:$M$51),IF($N$47:$N$51=AE10,$Q$47:$Q$51),IF($R$47:$R$51=AE10,$U$47:$U$51),IF($V$47:$V$51=AE10,$Y$47:$Y$51),IF($Z$47:$Z$51=AE10,$AC$47:$AC$51))</f>
        <v>0</v>
      </c>
      <c r="AJ10" s="5"/>
      <c r="AK10" s="5"/>
      <c r="AL10" s="9"/>
      <c r="AM10"/>
    </row>
    <row r="11" spans="2:39" s="89" customFormat="1" x14ac:dyDescent="0.2">
      <c r="B11" s="131"/>
      <c r="C11" s="132"/>
      <c r="D11" s="133"/>
      <c r="E11" s="134"/>
      <c r="F11" s="131"/>
      <c r="G11" s="132"/>
      <c r="H11" s="133"/>
      <c r="I11" s="134"/>
      <c r="J11" s="131"/>
      <c r="K11" s="132"/>
      <c r="L11" s="133"/>
      <c r="M11" s="134"/>
      <c r="N11" s="131"/>
      <c r="O11" s="132"/>
      <c r="P11" s="133"/>
      <c r="Q11" s="134"/>
      <c r="R11" s="102"/>
      <c r="S11" s="96"/>
      <c r="T11" s="107"/>
      <c r="U11" s="56"/>
      <c r="V11" s="102"/>
      <c r="W11" s="96"/>
      <c r="X11" s="107"/>
      <c r="Y11" s="56"/>
      <c r="Z11" s="102"/>
      <c r="AA11" s="96"/>
      <c r="AB11" s="107"/>
      <c r="AC11" s="56"/>
      <c r="AE11" s="5">
        <v>5</v>
      </c>
      <c r="AF11" s="94"/>
      <c r="AG11" s="9" t="str">
        <f>January!AG11</f>
        <v>Recreation</v>
      </c>
      <c r="AH11">
        <f t="array" ref="AH11">SUM(IF($B$7:$B$11=AE11,$E$7:$E$11),IF($F$7:$F$11=AE11,$I$7:$I$11),IF($J$7:$J$11=AE11,$M$7:$M$11),IF($N$7:$N$11=AE11,$Q$7:$Q$11),IF($R$7:$R$11=AE11,$U$7:$U$11),IF($V$7:$V$11=AE11,$Y$7:$Y$11),IF($Z$7:$Z$11=AE11,$AC$7:$AC$11),
IF($B$15:$B$19=AE11,$E$15:$E$19),IF($F$15:$F$19=AE11,$I$15:$I$19),IF($J$15:$J$19=AE11,$M$15:$M$19),IF($N$15:$N$19=AE11,$Q$15:$Q$19),IF($R$15:$R$19=AE11,$U$15:$U$19),IF($V$15:$V$19=AE11,$Y$15:$Y$19),IF($Z$15:$Z$19=AE11,$AC$15:$AC$19),
IF($B$23:$B$27=AE11,$E$23:$E$27),IF($F$23:$F$27=AE11,$I$23:$I$27),IF($J$23:$J$27=AE11,$M$23:$M$27),IF($N$23:$N$27=AE11,$Q$23:$Q$27),IF($R$23:$R$27=AE11,$U$23:$U$27),IF($V$23:$V$27=AE11,$Y$23:$Y$27),IF($Z$23:$Z$27=AE11,$AC$23:$AC$27),
IF($B$31:$B$35=AE11,$E$31:$E$35),IF($F$31:$F$35=AE11,$I$31:$I$35),IF($J$31:$J$35=AE11,$M$31:$M$35),IF($N$31:$N$35=AE11,$Q$31:$Q$35),IF($R$31:$R$35=AE11,$U$31:$U$35),IF($V$31:$V$35=AE11,$Y$31:$Y$35),IF($Z$31:$Z$35=AE11,$AC$31:$AC$35),
IF($B$39:$B$43=AE11,$E$39:$E$43),IF($F$39:$F$43=AE11,$I$39:$I$43),IF($J$39:$J$43=AE11,$M$39:$M$43),IF($N$39:$N$43=AE11,$Q$39:$Q$43),IF($R$39:$R$43=AE11,$U$39:$U$43),IF($V$39:$V$43=AE11,$Y$39:$Y$43),IF($Z$39:$Z$43=AE11,$AC$39:$AC$43),
IF($B$47:$B$51=AE11,$E$47:$E$51),IF($F$47:$F$51=AE11,$I$47:$I$51),IF($J$47:$J$51=AE11,$M$47:$M$51),IF($N$47:$N$51=AE11,$Q$47:$Q$51),IF($R$47:$R$51=AE11,$U$47:$U$51),IF($V$47:$V$51=AE11,$Y$47:$Y$51),IF($Z$47:$Z$51=AE11,$AC$47:$AC$51))</f>
        <v>0</v>
      </c>
      <c r="AJ11" s="5"/>
      <c r="AK11" s="5"/>
      <c r="AL11" s="9"/>
      <c r="AM11"/>
    </row>
    <row r="12" spans="2:39" s="89" customFormat="1" x14ac:dyDescent="0.2">
      <c r="B12" s="177">
        <v>28</v>
      </c>
      <c r="C12" s="178"/>
      <c r="D12" s="133" t="s">
        <v>51</v>
      </c>
      <c r="E12" s="134">
        <f t="array" ref="E12">E2+SUM(IF(C7:C11=1,E7:E11))</f>
        <v>1200</v>
      </c>
      <c r="F12" s="177">
        <f>B12+1</f>
        <v>29</v>
      </c>
      <c r="G12" s="178"/>
      <c r="H12" s="133" t="s">
        <v>51</v>
      </c>
      <c r="I12" s="134">
        <f t="array" ref="I12">E12+SUM(IF(G7:G11=1,I7:I11))</f>
        <v>1200</v>
      </c>
      <c r="J12" s="177">
        <f>F12+1</f>
        <v>30</v>
      </c>
      <c r="K12" s="178"/>
      <c r="L12" s="133" t="s">
        <v>51</v>
      </c>
      <c r="M12" s="134">
        <f t="array" ref="M12">I12+SUM(IF(K7:K11=1,M7:M11))</f>
        <v>1200</v>
      </c>
      <c r="N12" s="177">
        <f>J12+1</f>
        <v>31</v>
      </c>
      <c r="O12" s="178"/>
      <c r="P12" s="133" t="s">
        <v>51</v>
      </c>
      <c r="Q12" s="134">
        <f t="array" ref="Q12">M12+SUM(IF(O7:O11=1,Q7:Q11))</f>
        <v>1200</v>
      </c>
      <c r="R12" s="173">
        <v>1</v>
      </c>
      <c r="S12" s="174"/>
      <c r="T12" s="107" t="s">
        <v>51</v>
      </c>
      <c r="U12" s="56">
        <f t="array" ref="U12">Q12+SUM(IF(S7:S11=1,U7:U11))</f>
        <v>1200</v>
      </c>
      <c r="V12" s="173">
        <f>R12+1</f>
        <v>2</v>
      </c>
      <c r="W12" s="174"/>
      <c r="X12" s="107" t="s">
        <v>51</v>
      </c>
      <c r="Y12" s="56">
        <f t="array" ref="Y12">U12+SUM(IF(W7:W11=1,Y7:Y11))</f>
        <v>1200</v>
      </c>
      <c r="Z12" s="173">
        <f>V12+1</f>
        <v>3</v>
      </c>
      <c r="AA12" s="174"/>
      <c r="AB12" s="104" t="s">
        <v>51</v>
      </c>
      <c r="AC12" s="47">
        <f t="array" ref="AC12">Y12+SUM(IF(AA7:AA11=1,AC7:AC11))</f>
        <v>1200</v>
      </c>
      <c r="AE12" s="5">
        <v>6</v>
      </c>
      <c r="AF12" s="94"/>
      <c r="AG12" s="9" t="str">
        <f>January!AG12</f>
        <v>Work Exp</v>
      </c>
      <c r="AH12">
        <f t="array" ref="AH12">SUM(IF($B$7:$B$11=AE12,$E$7:$E$11),IF($F$7:$F$11=AE12,$I$7:$I$11),IF($J$7:$J$11=AE12,$M$7:$M$11),IF($N$7:$N$11=AE12,$Q$7:$Q$11),IF($R$7:$R$11=AE12,$U$7:$U$11),IF($V$7:$V$11=AE12,$Y$7:$Y$11),IF($Z$7:$Z$11=AE12,$AC$7:$AC$11),
IF($B$15:$B$19=AE12,$E$15:$E$19),IF($F$15:$F$19=AE12,$I$15:$I$19),IF($J$15:$J$19=AE12,$M$15:$M$19),IF($N$15:$N$19=AE12,$Q$15:$Q$19),IF($R$15:$R$19=AE12,$U$15:$U$19),IF($V$15:$V$19=AE12,$Y$15:$Y$19),IF($Z$15:$Z$19=AE12,$AC$15:$AC$19),
IF($B$23:$B$27=AE12,$E$23:$E$27),IF($F$23:$F$27=AE12,$I$23:$I$27),IF($J$23:$J$27=AE12,$M$23:$M$27),IF($N$23:$N$27=AE12,$Q$23:$Q$27),IF($R$23:$R$27=AE12,$U$23:$U$27),IF($V$23:$V$27=AE12,$Y$23:$Y$27),IF($Z$23:$Z$27=AE12,$AC$23:$AC$27),
IF($B$31:$B$35=AE12,$E$31:$E$35),IF($F$31:$F$35=AE12,$I$31:$I$35),IF($J$31:$J$35=AE12,$M$31:$M$35),IF($N$31:$N$35=AE12,$Q$31:$Q$35),IF($R$31:$R$35=AE12,$U$31:$U$35),IF($V$31:$V$35=AE12,$Y$31:$Y$35),IF($Z$31:$Z$35=AE12,$AC$31:$AC$35),
IF($B$39:$B$43=AE12,$E$39:$E$43),IF($F$39:$F$43=AE12,$I$39:$I$43),IF($J$39:$J$43=AE12,$M$39:$M$43),IF($N$39:$N$43=AE12,$Q$39:$Q$43),IF($R$39:$R$43=AE12,$U$39:$U$43),IF($V$39:$V$43=AE12,$Y$39:$Y$43),IF($Z$39:$Z$43=AE12,$AC$39:$AC$43),
IF($B$47:$B$51=AE12,$E$47:$E$51),IF($F$47:$F$51=AE12,$I$47:$I$51),IF($J$47:$J$51=AE12,$M$47:$M$51),IF($N$47:$N$51=AE12,$Q$47:$Q$51),IF($R$47:$R$51=AE12,$U$47:$U$51),IF($V$47:$V$51=AE12,$Y$47:$Y$51),IF($Z$47:$Z$51=AE12,$AC$47:$AC$51))</f>
        <v>0</v>
      </c>
      <c r="AJ12" s="5"/>
      <c r="AK12" s="5"/>
      <c r="AL12" s="9"/>
      <c r="AM12"/>
    </row>
    <row r="13" spans="2:39" s="89" customFormat="1" x14ac:dyDescent="0.2">
      <c r="B13" s="177"/>
      <c r="C13" s="178"/>
      <c r="D13" s="133" t="s">
        <v>60</v>
      </c>
      <c r="E13" s="135">
        <f t="array" ref="E13">E3+SUM(IF(C7:C11=2,E7:E11))-SUM(IF(B7:B11={33},E7:E11))</f>
        <v>5000</v>
      </c>
      <c r="F13" s="177"/>
      <c r="G13" s="178"/>
      <c r="H13" s="133" t="s">
        <v>60</v>
      </c>
      <c r="I13" s="135">
        <f t="array" ref="I13">E13+SUM(IF(G7:G11=2,I7:I11))-SUM(IF(F7:F11={33},I7:I11))</f>
        <v>5000</v>
      </c>
      <c r="J13" s="177"/>
      <c r="K13" s="178"/>
      <c r="L13" s="133" t="s">
        <v>60</v>
      </c>
      <c r="M13" s="135">
        <f t="array" ref="M13">I13+SUM(IF(K7:K11=2,M7:M11))-SUM(IF(J7:J11={33},M7:M11))</f>
        <v>5000</v>
      </c>
      <c r="N13" s="177"/>
      <c r="O13" s="178"/>
      <c r="P13" s="133" t="s">
        <v>60</v>
      </c>
      <c r="Q13" s="135">
        <f t="array" ref="Q13">M13+SUM(IF(O7:O11=2,Q7:Q11))-SUM(IF(N7:N11={33},Q7:Q11))</f>
        <v>5000</v>
      </c>
      <c r="R13" s="173"/>
      <c r="S13" s="174"/>
      <c r="T13" s="107" t="s">
        <v>60</v>
      </c>
      <c r="U13" s="152">
        <f t="array" ref="U13">Q13+SUM(IF(S7:S11=2,U7:U11))-SUM(IF(R7:R11={33},U7:U11))</f>
        <v>5000</v>
      </c>
      <c r="V13" s="173"/>
      <c r="W13" s="174"/>
      <c r="X13" s="107" t="s">
        <v>60</v>
      </c>
      <c r="Y13" s="152">
        <f t="array" ref="Y13">U13+SUM(IF(W7:W11=2,Y7:Y11))-SUM(IF(V7:V11={33},Y7:Y11))</f>
        <v>5000</v>
      </c>
      <c r="Z13" s="173"/>
      <c r="AA13" s="174"/>
      <c r="AB13" s="104" t="s">
        <v>60</v>
      </c>
      <c r="AC13" s="21">
        <f t="array" ref="AC13">Y13+SUM(IF(AA7:AA11=2,AC7:AC11))-SUM(IF(Z7:Z11={33},AC7:AC11))</f>
        <v>5000</v>
      </c>
      <c r="AE13" s="5">
        <v>7</v>
      </c>
      <c r="AF13" s="94"/>
      <c r="AG13" s="9" t="str">
        <f>January!AG13</f>
        <v>Rent / 1st Mortgage</v>
      </c>
      <c r="AH13">
        <f t="array" ref="AH13">SUM(IF($B$7:$B$11=AE13,$E$7:$E$11),IF($F$7:$F$11=AE13,$I$7:$I$11),IF($J$7:$J$11=AE13,$M$7:$M$11),IF($N$7:$N$11=AE13,$Q$7:$Q$11),IF($R$7:$R$11=AE13,$U$7:$U$11),IF($V$7:$V$11=AE13,$Y$7:$Y$11),IF($Z$7:$Z$11=AE13,$AC$7:$AC$11),
IF($B$15:$B$19=AE13,$E$15:$E$19),IF($F$15:$F$19=AE13,$I$15:$I$19),IF($J$15:$J$19=AE13,$M$15:$M$19),IF($N$15:$N$19=AE13,$Q$15:$Q$19),IF($R$15:$R$19=AE13,$U$15:$U$19),IF($V$15:$V$19=AE13,$Y$15:$Y$19),IF($Z$15:$Z$19=AE13,$AC$15:$AC$19),
IF($B$23:$B$27=AE13,$E$23:$E$27),IF($F$23:$F$27=AE13,$I$23:$I$27),IF($J$23:$J$27=AE13,$M$23:$M$27),IF($N$23:$N$27=AE13,$Q$23:$Q$27),IF($R$23:$R$27=AE13,$U$23:$U$27),IF($V$23:$V$27=AE13,$Y$23:$Y$27),IF($Z$23:$Z$27=AE13,$AC$23:$AC$27),
IF($B$31:$B$35=AE13,$E$31:$E$35),IF($F$31:$F$35=AE13,$I$31:$I$35),IF($J$31:$J$35=AE13,$M$31:$M$35),IF($N$31:$N$35=AE13,$Q$31:$Q$35),IF($R$31:$R$35=AE13,$U$31:$U$35),IF($V$31:$V$35=AE13,$Y$31:$Y$35),IF($Z$31:$Z$35=AE13,$AC$31:$AC$35),
IF($B$39:$B$43=AE13,$E$39:$E$43),IF($F$39:$F$43=AE13,$I$39:$I$43),IF($J$39:$J$43=AE13,$M$39:$M$43),IF($N$39:$N$43=AE13,$Q$39:$Q$43),IF($R$39:$R$43=AE13,$U$39:$U$43),IF($V$39:$V$43=AE13,$Y$39:$Y$43),IF($Z$39:$Z$43=AE13,$AC$39:$AC$43),
IF($B$47:$B$51=AE13,$E$47:$E$51),IF($F$47:$F$51=AE13,$I$47:$I$51),IF($J$47:$J$51=AE13,$M$47:$M$51),IF($N$47:$N$51=AE13,$Q$47:$Q$51),IF($R$47:$R$51=AE13,$U$47:$U$51),IF($V$47:$V$51=AE13,$Y$47:$Y$51),IF($Z$47:$Z$51=AE13,$AC$47:$AC$51))</f>
        <v>0</v>
      </c>
      <c r="AJ13" s="5"/>
      <c r="AK13" s="5"/>
      <c r="AL13" s="9"/>
      <c r="AM13"/>
    </row>
    <row r="14" spans="2:39" ht="13.5" thickBot="1" x14ac:dyDescent="0.25">
      <c r="B14" s="179"/>
      <c r="C14" s="180"/>
      <c r="D14" s="136" t="s">
        <v>48</v>
      </c>
      <c r="E14" s="137">
        <f t="array" ref="E14">E4+SUM(IF(C7:C11=3,E7:E11))-SUM(IF(B7:B11={34},E7:E11))</f>
        <v>-800</v>
      </c>
      <c r="F14" s="179"/>
      <c r="G14" s="180"/>
      <c r="H14" s="136" t="s">
        <v>48</v>
      </c>
      <c r="I14" s="137">
        <f t="array" ref="I14">E14+SUM(IF(G7:G11=3,I7:I11))-SUM(IF(F7:F11={34},I7:I11))</f>
        <v>-800</v>
      </c>
      <c r="J14" s="179"/>
      <c r="K14" s="180"/>
      <c r="L14" s="136" t="s">
        <v>48</v>
      </c>
      <c r="M14" s="137">
        <f t="array" ref="M14">I14+SUM(IF(K7:K11=3,M7:M11))-SUM(IF(J7:J11={34},M7:M11))</f>
        <v>-800</v>
      </c>
      <c r="N14" s="179"/>
      <c r="O14" s="180"/>
      <c r="P14" s="136" t="s">
        <v>48</v>
      </c>
      <c r="Q14" s="137">
        <f t="array" ref="Q14">M14+SUM(IF(O7:O11=3,Q7:Q11))-SUM(IF(N7:N11={34},Q7:Q11))</f>
        <v>-800</v>
      </c>
      <c r="R14" s="175"/>
      <c r="S14" s="176"/>
      <c r="T14" s="153" t="s">
        <v>48</v>
      </c>
      <c r="U14" s="154">
        <f t="array" ref="U14">Q14+SUM(IF(S7:S11=3,U7:U11))-SUM(IF(R7:R11={34},U7:U11))</f>
        <v>-800</v>
      </c>
      <c r="V14" s="175"/>
      <c r="W14" s="176"/>
      <c r="X14" s="153" t="s">
        <v>48</v>
      </c>
      <c r="Y14" s="154">
        <f t="array" ref="Y14">U14+SUM(IF(W7:W11=3,Y7:Y11))-SUM(IF(V7:V11={34},Y7:Y11))</f>
        <v>-800</v>
      </c>
      <c r="Z14" s="175"/>
      <c r="AA14" s="176"/>
      <c r="AB14" s="105" t="s">
        <v>48</v>
      </c>
      <c r="AC14" s="25">
        <f t="array" ref="AC14">Y14+SUM(IF(AA7:AA11=3,AC7:AC11))-SUM(IF(Z7:Z11={34},AC7:AC11))</f>
        <v>-800</v>
      </c>
      <c r="AE14" s="5">
        <v>8</v>
      </c>
      <c r="AF14" s="94"/>
      <c r="AG14" s="9" t="str">
        <f>January!AG14</f>
        <v>2nd Mortgage</v>
      </c>
      <c r="AH14">
        <f t="array" ref="AH14">SUM(IF($B$7:$B$11=AE14,$E$7:$E$11),IF($F$7:$F$11=AE14,$I$7:$I$11),IF($J$7:$J$11=AE14,$M$7:$M$11),IF($N$7:$N$11=AE14,$Q$7:$Q$11),IF($R$7:$R$11=AE14,$U$7:$U$11),IF($V$7:$V$11=AE14,$Y$7:$Y$11),IF($Z$7:$Z$11=AE14,$AC$7:$AC$11),
IF($B$15:$B$19=AE14,$E$15:$E$19),IF($F$15:$F$19=AE14,$I$15:$I$19),IF($J$15:$J$19=AE14,$M$15:$M$19),IF($N$15:$N$19=AE14,$Q$15:$Q$19),IF($R$15:$R$19=AE14,$U$15:$U$19),IF($V$15:$V$19=AE14,$Y$15:$Y$19),IF($Z$15:$Z$19=AE14,$AC$15:$AC$19),
IF($B$23:$B$27=AE14,$E$23:$E$27),IF($F$23:$F$27=AE14,$I$23:$I$27),IF($J$23:$J$27=AE14,$M$23:$M$27),IF($N$23:$N$27=AE14,$Q$23:$Q$27),IF($R$23:$R$27=AE14,$U$23:$U$27),IF($V$23:$V$27=AE14,$Y$23:$Y$27),IF($Z$23:$Z$27=AE14,$AC$23:$AC$27),
IF($B$31:$B$35=AE14,$E$31:$E$35),IF($F$31:$F$35=AE14,$I$31:$I$35),IF($J$31:$J$35=AE14,$M$31:$M$35),IF($N$31:$N$35=AE14,$Q$31:$Q$35),IF($R$31:$R$35=AE14,$U$31:$U$35),IF($V$31:$V$35=AE14,$Y$31:$Y$35),IF($Z$31:$Z$35=AE14,$AC$31:$AC$35),
IF($B$39:$B$43=AE14,$E$39:$E$43),IF($F$39:$F$43=AE14,$I$39:$I$43),IF($J$39:$J$43=AE14,$M$39:$M$43),IF($N$39:$N$43=AE14,$Q$39:$Q$43),IF($R$39:$R$43=AE14,$U$39:$U$43),IF($V$39:$V$43=AE14,$Y$39:$Y$43),IF($Z$39:$Z$43=AE14,$AC$39:$AC$43),
IF($B$47:$B$51=AE14,$E$47:$E$51),IF($F$47:$F$51=AE14,$I$47:$I$51),IF($J$47:$J$51=AE14,$M$47:$M$51),IF($N$47:$N$51=AE14,$Q$47:$Q$51),IF($R$47:$R$51=AE14,$U$47:$U$51),IF($V$47:$V$51=AE14,$Y$47:$Y$51),IF($Z$47:$Z$51=AE14,$AC$47:$AC$51))</f>
        <v>0</v>
      </c>
      <c r="AJ14" s="5"/>
      <c r="AK14" s="5"/>
      <c r="AL14" s="9"/>
    </row>
    <row r="15" spans="2:39" s="89" customFormat="1" x14ac:dyDescent="0.2">
      <c r="B15" s="101"/>
      <c r="C15" s="111"/>
      <c r="D15" s="106"/>
      <c r="E15" s="100"/>
      <c r="F15" s="102"/>
      <c r="G15" s="96"/>
      <c r="H15" s="113"/>
      <c r="I15" s="56"/>
      <c r="J15" s="102"/>
      <c r="K15" s="96"/>
      <c r="L15" s="113"/>
      <c r="M15" s="56"/>
      <c r="N15" s="102"/>
      <c r="O15" s="96"/>
      <c r="P15" s="107"/>
      <c r="Q15" s="56"/>
      <c r="R15" s="101"/>
      <c r="S15" s="111"/>
      <c r="T15" s="113"/>
      <c r="U15" s="56"/>
      <c r="V15" s="101"/>
      <c r="W15" s="111"/>
      <c r="X15" s="106"/>
      <c r="Y15" s="100"/>
      <c r="Z15" s="101"/>
      <c r="AA15" s="111"/>
      <c r="AB15" s="106"/>
      <c r="AC15" s="100"/>
      <c r="AE15" s="5">
        <v>9</v>
      </c>
      <c r="AF15" s="94"/>
      <c r="AG15" s="9" t="str">
        <f>January!AG15</f>
        <v>HOA Assesments</v>
      </c>
      <c r="AH15">
        <f t="array" ref="AH15">SUM(IF($B$7:$B$11=AE15,$E$7:$E$11),IF($F$7:$F$11=AE15,$I$7:$I$11),IF($J$7:$J$11=AE15,$M$7:$M$11),IF($N$7:$N$11=AE15,$Q$7:$Q$11),IF($R$7:$R$11=AE15,$U$7:$U$11),IF($V$7:$V$11=AE15,$Y$7:$Y$11),IF($Z$7:$Z$11=AE15,$AC$7:$AC$11),
IF($B$15:$B$19=AE15,$E$15:$E$19),IF($F$15:$F$19=AE15,$I$15:$I$19),IF($J$15:$J$19=AE15,$M$15:$M$19),IF($N$15:$N$19=AE15,$Q$15:$Q$19),IF($R$15:$R$19=AE15,$U$15:$U$19),IF($V$15:$V$19=AE15,$Y$15:$Y$19),IF($Z$15:$Z$19=AE15,$AC$15:$AC$19),
IF($B$23:$B$27=AE15,$E$23:$E$27),IF($F$23:$F$27=AE15,$I$23:$I$27),IF($J$23:$J$27=AE15,$M$23:$M$27),IF($N$23:$N$27=AE15,$Q$23:$Q$27),IF($R$23:$R$27=AE15,$U$23:$U$27),IF($V$23:$V$27=AE15,$Y$23:$Y$27),IF($Z$23:$Z$27=AE15,$AC$23:$AC$27),
IF($B$31:$B$35=AE15,$E$31:$E$35),IF($F$31:$F$35=AE15,$I$31:$I$35),IF($J$31:$J$35=AE15,$M$31:$M$35),IF($N$31:$N$35=AE15,$Q$31:$Q$35),IF($R$31:$R$35=AE15,$U$31:$U$35),IF($V$31:$V$35=AE15,$Y$31:$Y$35),IF($Z$31:$Z$35=AE15,$AC$31:$AC$35),
IF($B$39:$B$43=AE15,$E$39:$E$43),IF($F$39:$F$43=AE15,$I$39:$I$43),IF($J$39:$J$43=AE15,$M$39:$M$43),IF($N$39:$N$43=AE15,$Q$39:$Q$43),IF($R$39:$R$43=AE15,$U$39:$U$43),IF($V$39:$V$43=AE15,$Y$39:$Y$43),IF($Z$39:$Z$43=AE15,$AC$39:$AC$43),
IF($B$47:$B$51=AE15,$E$47:$E$51),IF($F$47:$F$51=AE15,$I$47:$I$51),IF($J$47:$J$51=AE15,$M$47:$M$51),IF($N$47:$N$51=AE15,$Q$47:$Q$51),IF($R$47:$R$51=AE15,$U$47:$U$51),IF($V$47:$V$51=AE15,$Y$47:$Y$51),IF($Z$47:$Z$51=AE15,$AC$47:$AC$51))</f>
        <v>0</v>
      </c>
      <c r="AJ15" s="5"/>
      <c r="AK15" s="5"/>
      <c r="AL15" s="9"/>
      <c r="AM15"/>
    </row>
    <row r="16" spans="2:39" s="89" customFormat="1" x14ac:dyDescent="0.2">
      <c r="B16" s="102"/>
      <c r="C16" s="96"/>
      <c r="D16" s="107"/>
      <c r="E16" s="56"/>
      <c r="F16" s="102"/>
      <c r="G16" s="96"/>
      <c r="H16" s="107"/>
      <c r="I16" s="56"/>
      <c r="J16" s="102"/>
      <c r="K16" s="96"/>
      <c r="L16" s="113"/>
      <c r="M16" s="56"/>
      <c r="N16" s="102"/>
      <c r="O16" s="96"/>
      <c r="P16" s="113"/>
      <c r="Q16" s="56"/>
      <c r="R16" s="102"/>
      <c r="S16" s="96"/>
      <c r="T16" s="113"/>
      <c r="U16" s="56"/>
      <c r="V16" s="102"/>
      <c r="W16" s="96"/>
      <c r="X16" s="107"/>
      <c r="Y16" s="56"/>
      <c r="Z16" s="102"/>
      <c r="AA16" s="96"/>
      <c r="AB16" s="107"/>
      <c r="AC16" s="56"/>
      <c r="AE16" s="5">
        <v>10</v>
      </c>
      <c r="AF16" s="94"/>
      <c r="AG16" s="9" t="str">
        <f>January!AG16</f>
        <v>DayCare/School</v>
      </c>
      <c r="AH16">
        <f t="array" ref="AH16">SUM(IF($B$7:$B$11=AE16,$E$7:$E$11),IF($F$7:$F$11=AE16,$I$7:$I$11),IF($J$7:$J$11=AE16,$M$7:$M$11),IF($N$7:$N$11=AE16,$Q$7:$Q$11),IF($R$7:$R$11=AE16,$U$7:$U$11),IF($V$7:$V$11=AE16,$Y$7:$Y$11),IF($Z$7:$Z$11=AE16,$AC$7:$AC$11),
IF($B$15:$B$19=AE16,$E$15:$E$19),IF($F$15:$F$19=AE16,$I$15:$I$19),IF($J$15:$J$19=AE16,$M$15:$M$19),IF($N$15:$N$19=AE16,$Q$15:$Q$19),IF($R$15:$R$19=AE16,$U$15:$U$19),IF($V$15:$V$19=AE16,$Y$15:$Y$19),IF($Z$15:$Z$19=AE16,$AC$15:$AC$19),
IF($B$23:$B$27=AE16,$E$23:$E$27),IF($F$23:$F$27=AE16,$I$23:$I$27),IF($J$23:$J$27=AE16,$M$23:$M$27),IF($N$23:$N$27=AE16,$Q$23:$Q$27),IF($R$23:$R$27=AE16,$U$23:$U$27),IF($V$23:$V$27=AE16,$Y$23:$Y$27),IF($Z$23:$Z$27=AE16,$AC$23:$AC$27),
IF($B$31:$B$35=AE16,$E$31:$E$35),IF($F$31:$F$35=AE16,$I$31:$I$35),IF($J$31:$J$35=AE16,$M$31:$M$35),IF($N$31:$N$35=AE16,$Q$31:$Q$35),IF($R$31:$R$35=AE16,$U$31:$U$35),IF($V$31:$V$35=AE16,$Y$31:$Y$35),IF($Z$31:$Z$35=AE16,$AC$31:$AC$35),
IF($B$39:$B$43=AE16,$E$39:$E$43),IF($F$39:$F$43=AE16,$I$39:$I$43),IF($J$39:$J$43=AE16,$M$39:$M$43),IF($N$39:$N$43=AE16,$Q$39:$Q$43),IF($R$39:$R$43=AE16,$U$39:$U$43),IF($V$39:$V$43=AE16,$Y$39:$Y$43),IF($Z$39:$Z$43=AE16,$AC$39:$AC$43),
IF($B$47:$B$51=AE16,$E$47:$E$51),IF($F$47:$F$51=AE16,$I$47:$I$51),IF($J$47:$J$51=AE16,$M$47:$M$51),IF($N$47:$N$51=AE16,$Q$47:$Q$51),IF($R$47:$R$51=AE16,$U$47:$U$51),IF($V$47:$V$51=AE16,$Y$47:$Y$51),IF($Z$47:$Z$51=AE16,$AC$47:$AC$51))</f>
        <v>0</v>
      </c>
      <c r="AJ16" s="5"/>
      <c r="AK16" s="5"/>
      <c r="AL16" s="19"/>
      <c r="AM16"/>
    </row>
    <row r="17" spans="2:39" s="89" customFormat="1" x14ac:dyDescent="0.2">
      <c r="B17" s="102"/>
      <c r="C17" s="96"/>
      <c r="D17" s="107"/>
      <c r="E17" s="56"/>
      <c r="F17" s="102"/>
      <c r="G17" s="96"/>
      <c r="H17" s="107"/>
      <c r="I17" s="56"/>
      <c r="J17" s="102"/>
      <c r="K17" s="96"/>
      <c r="L17" s="107"/>
      <c r="M17" s="56"/>
      <c r="N17" s="102"/>
      <c r="O17" s="96"/>
      <c r="P17" s="107"/>
      <c r="Q17" s="56"/>
      <c r="R17" s="102"/>
      <c r="S17" s="96"/>
      <c r="T17" s="107"/>
      <c r="U17" s="56"/>
      <c r="V17" s="102"/>
      <c r="W17" s="96"/>
      <c r="X17" s="107"/>
      <c r="Y17" s="56"/>
      <c r="Z17" s="102"/>
      <c r="AA17" s="96"/>
      <c r="AB17" s="107"/>
      <c r="AC17" s="56"/>
      <c r="AE17" s="5">
        <v>11</v>
      </c>
      <c r="AF17" s="94"/>
      <c r="AG17" s="9" t="str">
        <f>January!AG17</f>
        <v>Student Loans</v>
      </c>
      <c r="AH17">
        <f t="array" ref="AH17">SUM(IF($B$7:$B$11=AE17,$E$7:$E$11),IF($F$7:$F$11=AE17,$I$7:$I$11),IF($J$7:$J$11=AE17,$M$7:$M$11),IF($N$7:$N$11=AE17,$Q$7:$Q$11),IF($R$7:$R$11=AE17,$U$7:$U$11),IF($V$7:$V$11=AE17,$Y$7:$Y$11),IF($Z$7:$Z$11=AE17,$AC$7:$AC$11),
IF($B$15:$B$19=AE17,$E$15:$E$19),IF($F$15:$F$19=AE17,$I$15:$I$19),IF($J$15:$J$19=AE17,$M$15:$M$19),IF($N$15:$N$19=AE17,$Q$15:$Q$19),IF($R$15:$R$19=AE17,$U$15:$U$19),IF($V$15:$V$19=AE17,$Y$15:$Y$19),IF($Z$15:$Z$19=AE17,$AC$15:$AC$19),
IF($B$23:$B$27=AE17,$E$23:$E$27),IF($F$23:$F$27=AE17,$I$23:$I$27),IF($J$23:$J$27=AE17,$M$23:$M$27),IF($N$23:$N$27=AE17,$Q$23:$Q$27),IF($R$23:$R$27=AE17,$U$23:$U$27),IF($V$23:$V$27=AE17,$Y$23:$Y$27),IF($Z$23:$Z$27=AE17,$AC$23:$AC$27),
IF($B$31:$B$35=AE17,$E$31:$E$35),IF($F$31:$F$35=AE17,$I$31:$I$35),IF($J$31:$J$35=AE17,$M$31:$M$35),IF($N$31:$N$35=AE17,$Q$31:$Q$35),IF($R$31:$R$35=AE17,$U$31:$U$35),IF($V$31:$V$35=AE17,$Y$31:$Y$35),IF($Z$31:$Z$35=AE17,$AC$31:$AC$35),
IF($B$39:$B$43=AE17,$E$39:$E$43),IF($F$39:$F$43=AE17,$I$39:$I$43),IF($J$39:$J$43=AE17,$M$39:$M$43),IF($N$39:$N$43=AE17,$Q$39:$Q$43),IF($R$39:$R$43=AE17,$U$39:$U$43),IF($V$39:$V$43=AE17,$Y$39:$Y$43),IF($Z$39:$Z$43=AE17,$AC$39:$AC$43),
IF($B$47:$B$51=AE17,$E$47:$E$51),IF($F$47:$F$51=AE17,$I$47:$I$51),IF($J$47:$J$51=AE17,$M$47:$M$51),IF($N$47:$N$51=AE17,$Q$47:$Q$51),IF($R$47:$R$51=AE17,$U$47:$U$51),IF($V$47:$V$51=AE17,$Y$47:$Y$51),IF($Z$47:$Z$51=AE17,$AC$47:$AC$51))</f>
        <v>0</v>
      </c>
      <c r="AJ17" s="5"/>
      <c r="AK17" s="5"/>
      <c r="AL17" s="9"/>
      <c r="AM17"/>
    </row>
    <row r="18" spans="2:39" s="89" customFormat="1" x14ac:dyDescent="0.2">
      <c r="B18" s="102"/>
      <c r="C18" s="96"/>
      <c r="D18" s="107"/>
      <c r="E18" s="56"/>
      <c r="F18" s="102"/>
      <c r="G18" s="96"/>
      <c r="H18" s="107"/>
      <c r="I18" s="56"/>
      <c r="J18" s="102"/>
      <c r="K18" s="96"/>
      <c r="L18" s="107"/>
      <c r="M18" s="56"/>
      <c r="N18" s="102"/>
      <c r="O18" s="96"/>
      <c r="P18" s="107"/>
      <c r="Q18" s="56"/>
      <c r="R18" s="102"/>
      <c r="S18" s="96"/>
      <c r="T18" s="107"/>
      <c r="U18" s="56"/>
      <c r="V18" s="102"/>
      <c r="W18" s="96"/>
      <c r="X18" s="107"/>
      <c r="Y18" s="56"/>
      <c r="Z18" s="102"/>
      <c r="AA18" s="96"/>
      <c r="AB18" s="107"/>
      <c r="AC18" s="56"/>
      <c r="AE18" s="5">
        <v>12</v>
      </c>
      <c r="AF18" s="94"/>
      <c r="AG18" s="9" t="str">
        <f>January!AG18</f>
        <v>Natural Gas Bill</v>
      </c>
      <c r="AH18">
        <f t="array" ref="AH18">SUM(IF($B$7:$B$11=AE18,$E$7:$E$11),IF($F$7:$F$11=AE18,$I$7:$I$11),IF($J$7:$J$11=AE18,$M$7:$M$11),IF($N$7:$N$11=AE18,$Q$7:$Q$11),IF($R$7:$R$11=AE18,$U$7:$U$11),IF($V$7:$V$11=AE18,$Y$7:$Y$11),IF($Z$7:$Z$11=AE18,$AC$7:$AC$11),
IF($B$15:$B$19=AE18,$E$15:$E$19),IF($F$15:$F$19=AE18,$I$15:$I$19),IF($J$15:$J$19=AE18,$M$15:$M$19),IF($N$15:$N$19=AE18,$Q$15:$Q$19),IF($R$15:$R$19=AE18,$U$15:$U$19),IF($V$15:$V$19=AE18,$Y$15:$Y$19),IF($Z$15:$Z$19=AE18,$AC$15:$AC$19),
IF($B$23:$B$27=AE18,$E$23:$E$27),IF($F$23:$F$27=AE18,$I$23:$I$27),IF($J$23:$J$27=AE18,$M$23:$M$27),IF($N$23:$N$27=AE18,$Q$23:$Q$27),IF($R$23:$R$27=AE18,$U$23:$U$27),IF($V$23:$V$27=AE18,$Y$23:$Y$27),IF($Z$23:$Z$27=AE18,$AC$23:$AC$27),
IF($B$31:$B$35=AE18,$E$31:$E$35),IF($F$31:$F$35=AE18,$I$31:$I$35),IF($J$31:$J$35=AE18,$M$31:$M$35),IF($N$31:$N$35=AE18,$Q$31:$Q$35),IF($R$31:$R$35=AE18,$U$31:$U$35),IF($V$31:$V$35=AE18,$Y$31:$Y$35),IF($Z$31:$Z$35=AE18,$AC$31:$AC$35),
IF($B$39:$B$43=AE18,$E$39:$E$43),IF($F$39:$F$43=AE18,$I$39:$I$43),IF($J$39:$J$43=AE18,$M$39:$M$43),IF($N$39:$N$43=AE18,$Q$39:$Q$43),IF($R$39:$R$43=AE18,$U$39:$U$43),IF($V$39:$V$43=AE18,$Y$39:$Y$43),IF($Z$39:$Z$43=AE18,$AC$39:$AC$43),
IF($B$47:$B$51=AE18,$E$47:$E$51),IF($F$47:$F$51=AE18,$I$47:$I$51),IF($J$47:$J$51=AE18,$M$47:$M$51),IF($N$47:$N$51=AE18,$Q$47:$Q$51),IF($R$47:$R$51=AE18,$U$47:$U$51),IF($V$47:$V$51=AE18,$Y$47:$Y$51),IF($Z$47:$Z$51=AE18,$AC$47:$AC$51))</f>
        <v>0</v>
      </c>
      <c r="AJ18" s="5"/>
      <c r="AK18" s="5"/>
      <c r="AL18" s="9"/>
      <c r="AM18"/>
    </row>
    <row r="19" spans="2:39" s="89" customFormat="1" x14ac:dyDescent="0.2">
      <c r="B19" s="102"/>
      <c r="C19" s="96"/>
      <c r="D19" s="107"/>
      <c r="E19" s="56"/>
      <c r="F19" s="102"/>
      <c r="G19" s="96"/>
      <c r="H19" s="107"/>
      <c r="I19" s="56"/>
      <c r="J19" s="102"/>
      <c r="K19" s="96"/>
      <c r="L19" s="107"/>
      <c r="M19" s="56"/>
      <c r="N19" s="102"/>
      <c r="O19" s="96"/>
      <c r="P19" s="107"/>
      <c r="Q19" s="56"/>
      <c r="R19" s="102"/>
      <c r="S19" s="96"/>
      <c r="T19" s="107"/>
      <c r="U19" s="56"/>
      <c r="V19" s="102"/>
      <c r="W19" s="96"/>
      <c r="X19" s="107"/>
      <c r="Y19" s="56"/>
      <c r="Z19" s="102"/>
      <c r="AA19" s="96"/>
      <c r="AB19" s="107"/>
      <c r="AC19" s="56"/>
      <c r="AE19" s="5">
        <v>13</v>
      </c>
      <c r="AF19" s="94"/>
      <c r="AG19" s="9" t="str">
        <f>January!AG19</f>
        <v>Water Bill</v>
      </c>
      <c r="AH19">
        <f t="array" ref="AH19">SUM(IF($B$7:$B$11=AE19,$E$7:$E$11),IF($F$7:$F$11=AE19,$I$7:$I$11),IF($J$7:$J$11=AE19,$M$7:$M$11),IF($N$7:$N$11=AE19,$Q$7:$Q$11),IF($R$7:$R$11=AE19,$U$7:$U$11),IF($V$7:$V$11=AE19,$Y$7:$Y$11),IF($Z$7:$Z$11=AE19,$AC$7:$AC$11),
IF($B$15:$B$19=AE19,$E$15:$E$19),IF($F$15:$F$19=AE19,$I$15:$I$19),IF($J$15:$J$19=AE19,$M$15:$M$19),IF($N$15:$N$19=AE19,$Q$15:$Q$19),IF($R$15:$R$19=AE19,$U$15:$U$19),IF($V$15:$V$19=AE19,$Y$15:$Y$19),IF($Z$15:$Z$19=AE19,$AC$15:$AC$19),
IF($B$23:$B$27=AE19,$E$23:$E$27),IF($F$23:$F$27=AE19,$I$23:$I$27),IF($J$23:$J$27=AE19,$M$23:$M$27),IF($N$23:$N$27=AE19,$Q$23:$Q$27),IF($R$23:$R$27=AE19,$U$23:$U$27),IF($V$23:$V$27=AE19,$Y$23:$Y$27),IF($Z$23:$Z$27=AE19,$AC$23:$AC$27),
IF($B$31:$B$35=AE19,$E$31:$E$35),IF($F$31:$F$35=AE19,$I$31:$I$35),IF($J$31:$J$35=AE19,$M$31:$M$35),IF($N$31:$N$35=AE19,$Q$31:$Q$35),IF($R$31:$R$35=AE19,$U$31:$U$35),IF($V$31:$V$35=AE19,$Y$31:$Y$35),IF($Z$31:$Z$35=AE19,$AC$31:$AC$35),
IF($B$39:$B$43=AE19,$E$39:$E$43),IF($F$39:$F$43=AE19,$I$39:$I$43),IF($J$39:$J$43=AE19,$M$39:$M$43),IF($N$39:$N$43=AE19,$Q$39:$Q$43),IF($R$39:$R$43=AE19,$U$39:$U$43),IF($V$39:$V$43=AE19,$Y$39:$Y$43),IF($Z$39:$Z$43=AE19,$AC$39:$AC$43),
IF($B$47:$B$51=AE19,$E$47:$E$51),IF($F$47:$F$51=AE19,$I$47:$I$51),IF($J$47:$J$51=AE19,$M$47:$M$51),IF($N$47:$N$51=AE19,$Q$47:$Q$51),IF($R$47:$R$51=AE19,$U$47:$U$51),IF($V$47:$V$51=AE19,$Y$47:$Y$51),IF($Z$47:$Z$51=AE19,$AC$47:$AC$51))</f>
        <v>0</v>
      </c>
      <c r="AJ19" s="5"/>
      <c r="AK19" s="5"/>
      <c r="AL19" s="9"/>
      <c r="AM19"/>
    </row>
    <row r="20" spans="2:39" s="89" customFormat="1" x14ac:dyDescent="0.2">
      <c r="B20" s="173">
        <f>Z12+1</f>
        <v>4</v>
      </c>
      <c r="C20" s="174"/>
      <c r="D20" s="107" t="s">
        <v>51</v>
      </c>
      <c r="E20" s="56">
        <f t="array" ref="E20">AC12+SUM(IF(C15:C19=1,E15:E19))</f>
        <v>1200</v>
      </c>
      <c r="F20" s="173">
        <f>B20+1</f>
        <v>5</v>
      </c>
      <c r="G20" s="174"/>
      <c r="H20" s="107" t="s">
        <v>51</v>
      </c>
      <c r="I20" s="56">
        <f t="array" ref="I20">E20+SUM(IF(G15:G19=1,I15:I19))</f>
        <v>1200</v>
      </c>
      <c r="J20" s="173">
        <f>F20+1</f>
        <v>6</v>
      </c>
      <c r="K20" s="174"/>
      <c r="L20" s="107" t="s">
        <v>51</v>
      </c>
      <c r="M20" s="56">
        <f t="array" ref="M20">I20+SUM(IF(K15:K19=1,M15:M19))</f>
        <v>1200</v>
      </c>
      <c r="N20" s="173">
        <f>J20+1</f>
        <v>7</v>
      </c>
      <c r="O20" s="174"/>
      <c r="P20" s="107" t="s">
        <v>51</v>
      </c>
      <c r="Q20" s="56">
        <f t="array" ref="Q20">M20+SUM(IF(O15:O19=1,Q15:Q19))</f>
        <v>1200</v>
      </c>
      <c r="R20" s="173">
        <f>N20+1</f>
        <v>8</v>
      </c>
      <c r="S20" s="174"/>
      <c r="T20" s="107" t="s">
        <v>51</v>
      </c>
      <c r="U20" s="56">
        <f t="array" ref="U20">Q20+SUM(IF(S15:S19=1,U15:U19))</f>
        <v>1200</v>
      </c>
      <c r="V20" s="173">
        <f>R20+1</f>
        <v>9</v>
      </c>
      <c r="W20" s="174"/>
      <c r="X20" s="107" t="s">
        <v>51</v>
      </c>
      <c r="Y20" s="56">
        <f t="array" ref="Y20">U20+SUM(IF(W15:W19=1,Y15:Y19))</f>
        <v>1200</v>
      </c>
      <c r="Z20" s="173">
        <f>V20+1</f>
        <v>10</v>
      </c>
      <c r="AA20" s="174"/>
      <c r="AB20" s="107" t="s">
        <v>51</v>
      </c>
      <c r="AC20" s="56">
        <f t="array" ref="AC20">Y20+SUM(IF(AA15:AA19=1,AC15:AC19))</f>
        <v>1200</v>
      </c>
      <c r="AE20" s="5">
        <v>14</v>
      </c>
      <c r="AF20" s="94"/>
      <c r="AG20" s="9" t="str">
        <f>January!AG20</f>
        <v>Electric Bill</v>
      </c>
      <c r="AH20">
        <f t="array" ref="AH20">SUM(IF($B$7:$B$11=AE20,$E$7:$E$11),IF($F$7:$F$11=AE20,$I$7:$I$11),IF($J$7:$J$11=AE20,$M$7:$M$11),IF($N$7:$N$11=AE20,$Q$7:$Q$11),IF($R$7:$R$11=AE20,$U$7:$U$11),IF($V$7:$V$11=AE20,$Y$7:$Y$11),IF($Z$7:$Z$11=AE20,$AC$7:$AC$11),
IF($B$15:$B$19=AE20,$E$15:$E$19),IF($F$15:$F$19=AE20,$I$15:$I$19),IF($J$15:$J$19=AE20,$M$15:$M$19),IF($N$15:$N$19=AE20,$Q$15:$Q$19),IF($R$15:$R$19=AE20,$U$15:$U$19),IF($V$15:$V$19=AE20,$Y$15:$Y$19),IF($Z$15:$Z$19=AE20,$AC$15:$AC$19),
IF($B$23:$B$27=AE20,$E$23:$E$27),IF($F$23:$F$27=AE20,$I$23:$I$27),IF($J$23:$J$27=AE20,$M$23:$M$27),IF($N$23:$N$27=AE20,$Q$23:$Q$27),IF($R$23:$R$27=AE20,$U$23:$U$27),IF($V$23:$V$27=AE20,$Y$23:$Y$27),IF($Z$23:$Z$27=AE20,$AC$23:$AC$27),
IF($B$31:$B$35=AE20,$E$31:$E$35),IF($F$31:$F$35=AE20,$I$31:$I$35),IF($J$31:$J$35=AE20,$M$31:$M$35),IF($N$31:$N$35=AE20,$Q$31:$Q$35),IF($R$31:$R$35=AE20,$U$31:$U$35),IF($V$31:$V$35=AE20,$Y$31:$Y$35),IF($Z$31:$Z$35=AE20,$AC$31:$AC$35),
IF($B$39:$B$43=AE20,$E$39:$E$43),IF($F$39:$F$43=AE20,$I$39:$I$43),IF($J$39:$J$43=AE20,$M$39:$M$43),IF($N$39:$N$43=AE20,$Q$39:$Q$43),IF($R$39:$R$43=AE20,$U$39:$U$43),IF($V$39:$V$43=AE20,$Y$39:$Y$43),IF($Z$39:$Z$43=AE20,$AC$39:$AC$43),
IF($B$47:$B$51=AE20,$E$47:$E$51),IF($F$47:$F$51=AE20,$I$47:$I$51),IF($J$47:$J$51=AE20,$M$47:$M$51),IF($N$47:$N$51=AE20,$Q$47:$Q$51),IF($R$47:$R$51=AE20,$U$47:$U$51),IF($V$47:$V$51=AE20,$Y$47:$Y$51),IF($Z$47:$Z$51=AE20,$AC$47:$AC$51))</f>
        <v>0</v>
      </c>
      <c r="AJ20" s="5"/>
      <c r="AK20" s="5"/>
      <c r="AL20" s="9"/>
      <c r="AM20"/>
    </row>
    <row r="21" spans="2:39" s="89" customFormat="1" x14ac:dyDescent="0.2">
      <c r="B21" s="173"/>
      <c r="C21" s="174"/>
      <c r="D21" s="107" t="s">
        <v>60</v>
      </c>
      <c r="E21" s="152">
        <f t="array" ref="E21">AC13+SUM(IF(C15:C19=2,E15:E19))-SUM(IF(B15:B19={33},E15:E19))</f>
        <v>5000</v>
      </c>
      <c r="F21" s="173"/>
      <c r="G21" s="174"/>
      <c r="H21" s="107" t="s">
        <v>60</v>
      </c>
      <c r="I21" s="152">
        <f t="array" ref="I21">E21+SUM(IF(G15:G19=2,I15:I19))-SUM(IF(F15:F19={33},I15:I19))</f>
        <v>5000</v>
      </c>
      <c r="J21" s="173"/>
      <c r="K21" s="174"/>
      <c r="L21" s="107" t="s">
        <v>60</v>
      </c>
      <c r="M21" s="152">
        <f t="array" ref="M21">I21+SUM(IF(K15:K19=2,M15:M19))-SUM(IF(J15:J19={33},M15:M19))</f>
        <v>5000</v>
      </c>
      <c r="N21" s="173"/>
      <c r="O21" s="174"/>
      <c r="P21" s="107" t="s">
        <v>60</v>
      </c>
      <c r="Q21" s="152">
        <f t="array" ref="Q21">M21+SUM(IF(O15:O19=2,Q15:Q19))-SUM(IF(N15:N19={33},Q15:Q19))</f>
        <v>5000</v>
      </c>
      <c r="R21" s="173"/>
      <c r="S21" s="174"/>
      <c r="T21" s="107" t="s">
        <v>60</v>
      </c>
      <c r="U21" s="152">
        <f t="array" ref="U21">Q21+SUM(IF(S15:S19=2,U15:U19))-SUM(IF(R15:R19={33},U15:U19))</f>
        <v>5000</v>
      </c>
      <c r="V21" s="173"/>
      <c r="W21" s="174"/>
      <c r="X21" s="107" t="s">
        <v>60</v>
      </c>
      <c r="Y21" s="152">
        <f t="array" ref="Y21">U21+SUM(IF(W15:W19=2,Y15:Y19))-SUM(IF(V15:V19={33},Y15:Y19))</f>
        <v>5000</v>
      </c>
      <c r="Z21" s="173"/>
      <c r="AA21" s="174"/>
      <c r="AB21" s="107" t="s">
        <v>60</v>
      </c>
      <c r="AC21" s="152">
        <f t="array" ref="AC21">Y21+SUM(IF(AA15:AA19=2,AC15:AC19))-SUM(IF(Z15:Z19={33},AC15:AC19))</f>
        <v>5000</v>
      </c>
      <c r="AE21" s="5">
        <v>15</v>
      </c>
      <c r="AF21" s="94"/>
      <c r="AG21" s="9" t="str">
        <f>January!AG21</f>
        <v>Garbage Service</v>
      </c>
      <c r="AH21">
        <f t="array" ref="AH21">SUM(IF($B$7:$B$11=AE21,$E$7:$E$11),IF($F$7:$F$11=AE21,$I$7:$I$11),IF($J$7:$J$11=AE21,$M$7:$M$11),IF($N$7:$N$11=AE21,$Q$7:$Q$11),IF($R$7:$R$11=AE21,$U$7:$U$11),IF($V$7:$V$11=AE21,$Y$7:$Y$11),IF($Z$7:$Z$11=AE21,$AC$7:$AC$11),
IF($B$15:$B$19=AE21,$E$15:$E$19),IF($F$15:$F$19=AE21,$I$15:$I$19),IF($J$15:$J$19=AE21,$M$15:$M$19),IF($N$15:$N$19=AE21,$Q$15:$Q$19),IF($R$15:$R$19=AE21,$U$15:$U$19),IF($V$15:$V$19=AE21,$Y$15:$Y$19),IF($Z$15:$Z$19=AE21,$AC$15:$AC$19),
IF($B$23:$B$27=AE21,$E$23:$E$27),IF($F$23:$F$27=AE21,$I$23:$I$27),IF($J$23:$J$27=AE21,$M$23:$M$27),IF($N$23:$N$27=AE21,$Q$23:$Q$27),IF($R$23:$R$27=AE21,$U$23:$U$27),IF($V$23:$V$27=AE21,$Y$23:$Y$27),IF($Z$23:$Z$27=AE21,$AC$23:$AC$27),
IF($B$31:$B$35=AE21,$E$31:$E$35),IF($F$31:$F$35=AE21,$I$31:$I$35),IF($J$31:$J$35=AE21,$M$31:$M$35),IF($N$31:$N$35=AE21,$Q$31:$Q$35),IF($R$31:$R$35=AE21,$U$31:$U$35),IF($V$31:$V$35=AE21,$Y$31:$Y$35),IF($Z$31:$Z$35=AE21,$AC$31:$AC$35),
IF($B$39:$B$43=AE21,$E$39:$E$43),IF($F$39:$F$43=AE21,$I$39:$I$43),IF($J$39:$J$43=AE21,$M$39:$M$43),IF($N$39:$N$43=AE21,$Q$39:$Q$43),IF($R$39:$R$43=AE21,$U$39:$U$43),IF($V$39:$V$43=AE21,$Y$39:$Y$43),IF($Z$39:$Z$43=AE21,$AC$39:$AC$43),
IF($B$47:$B$51=AE21,$E$47:$E$51),IF($F$47:$F$51=AE21,$I$47:$I$51),IF($J$47:$J$51=AE21,$M$47:$M$51),IF($N$47:$N$51=AE21,$Q$47:$Q$51),IF($R$47:$R$51=AE21,$U$47:$U$51),IF($V$47:$V$51=AE21,$Y$47:$Y$51),IF($Z$47:$Z$51=AE21,$AC$47:$AC$51))</f>
        <v>0</v>
      </c>
      <c r="AJ21" s="5"/>
      <c r="AK21" s="5"/>
      <c r="AL21" s="9"/>
      <c r="AM21"/>
    </row>
    <row r="22" spans="2:39" ht="13.5" thickBot="1" x14ac:dyDescent="0.25">
      <c r="B22" s="175"/>
      <c r="C22" s="176"/>
      <c r="D22" s="153" t="s">
        <v>48</v>
      </c>
      <c r="E22" s="154">
        <f t="array" ref="E22">AC14+SUM(IF(C15:C19=3,E15:E19))-SUM(IF(B15:B19={34},E15:E19))</f>
        <v>-800</v>
      </c>
      <c r="F22" s="175"/>
      <c r="G22" s="176"/>
      <c r="H22" s="153" t="s">
        <v>48</v>
      </c>
      <c r="I22" s="154">
        <f t="array" ref="I22">E22+SUM(IF(G15:G19=3,I15:I19))-SUM(IF(F15:F19={34},I15:I19))</f>
        <v>-800</v>
      </c>
      <c r="J22" s="175"/>
      <c r="K22" s="176"/>
      <c r="L22" s="153" t="s">
        <v>48</v>
      </c>
      <c r="M22" s="154">
        <f t="array" ref="M22">I22+SUM(IF(K15:K19=3,M15:M19))-SUM(IF(J15:J19={34},M15:M19))</f>
        <v>-800</v>
      </c>
      <c r="N22" s="175"/>
      <c r="O22" s="176"/>
      <c r="P22" s="153" t="s">
        <v>48</v>
      </c>
      <c r="Q22" s="154">
        <f t="array" ref="Q22">M22+SUM(IF(O15:O19=3,Q15:Q19))-SUM(IF(N15:N19={34},Q15:Q19))</f>
        <v>-800</v>
      </c>
      <c r="R22" s="175"/>
      <c r="S22" s="176"/>
      <c r="T22" s="153" t="s">
        <v>48</v>
      </c>
      <c r="U22" s="154">
        <f t="array" ref="U22">Q22+SUM(IF(S15:S19=3,U15:U19))-SUM(IF(R15:R19={34},U15:U19))</f>
        <v>-800</v>
      </c>
      <c r="V22" s="175"/>
      <c r="W22" s="176"/>
      <c r="X22" s="153" t="s">
        <v>48</v>
      </c>
      <c r="Y22" s="154">
        <f t="array" ref="Y22">U22+SUM(IF(W15:W19=3,Y15:Y19))-SUM(IF(V15:V19={34},Y15:Y19))</f>
        <v>-800</v>
      </c>
      <c r="Z22" s="175"/>
      <c r="AA22" s="176"/>
      <c r="AB22" s="153" t="s">
        <v>48</v>
      </c>
      <c r="AC22" s="154">
        <f t="array" ref="AC22">Y22+SUM(IF(AA15:AA19=3,AC15:AC19))-SUM(IF(Z15:Z19={34},AC15:AC19))</f>
        <v>-800</v>
      </c>
      <c r="AE22" s="5">
        <v>16</v>
      </c>
      <c r="AF22" s="94"/>
      <c r="AG22" s="9" t="str">
        <f>January!AG22</f>
        <v>Parking Expenses</v>
      </c>
      <c r="AH22">
        <f t="array" ref="AH22">SUM(IF($B$7:$B$11=AE22,$E$7:$E$11),IF($F$7:$F$11=AE22,$I$7:$I$11),IF($J$7:$J$11=AE22,$M$7:$M$11),IF($N$7:$N$11=AE22,$Q$7:$Q$11),IF($R$7:$R$11=AE22,$U$7:$U$11),IF($V$7:$V$11=AE22,$Y$7:$Y$11),IF($Z$7:$Z$11=AE22,$AC$7:$AC$11),
IF($B$15:$B$19=AE22,$E$15:$E$19),IF($F$15:$F$19=AE22,$I$15:$I$19),IF($J$15:$J$19=AE22,$M$15:$M$19),IF($N$15:$N$19=AE22,$Q$15:$Q$19),IF($R$15:$R$19=AE22,$U$15:$U$19),IF($V$15:$V$19=AE22,$Y$15:$Y$19),IF($Z$15:$Z$19=AE22,$AC$15:$AC$19),
IF($B$23:$B$27=AE22,$E$23:$E$27),IF($F$23:$F$27=AE22,$I$23:$I$27),IF($J$23:$J$27=AE22,$M$23:$M$27),IF($N$23:$N$27=AE22,$Q$23:$Q$27),IF($R$23:$R$27=AE22,$U$23:$U$27),IF($V$23:$V$27=AE22,$Y$23:$Y$27),IF($Z$23:$Z$27=AE22,$AC$23:$AC$27),
IF($B$31:$B$35=AE22,$E$31:$E$35),IF($F$31:$F$35=AE22,$I$31:$I$35),IF($J$31:$J$35=AE22,$M$31:$M$35),IF($N$31:$N$35=AE22,$Q$31:$Q$35),IF($R$31:$R$35=AE22,$U$31:$U$35),IF($V$31:$V$35=AE22,$Y$31:$Y$35),IF($Z$31:$Z$35=AE22,$AC$31:$AC$35),
IF($B$39:$B$43=AE22,$E$39:$E$43),IF($F$39:$F$43=AE22,$I$39:$I$43),IF($J$39:$J$43=AE22,$M$39:$M$43),IF($N$39:$N$43=AE22,$Q$39:$Q$43),IF($R$39:$R$43=AE22,$U$39:$U$43),IF($V$39:$V$43=AE22,$Y$39:$Y$43),IF($Z$39:$Z$43=AE22,$AC$39:$AC$43),
IF($B$47:$B$51=AE22,$E$47:$E$51),IF($F$47:$F$51=AE22,$I$47:$I$51),IF($J$47:$J$51=AE22,$M$47:$M$51),IF($N$47:$N$51=AE22,$Q$47:$Q$51),IF($R$47:$R$51=AE22,$U$47:$U$51),IF($V$47:$V$51=AE22,$Y$47:$Y$51),IF($Z$47:$Z$51=AE22,$AC$47:$AC$51))</f>
        <v>0</v>
      </c>
      <c r="AJ22" s="5"/>
      <c r="AK22" s="5"/>
      <c r="AL22" s="9"/>
    </row>
    <row r="23" spans="2:39" s="89" customFormat="1" x14ac:dyDescent="0.2">
      <c r="B23" s="101"/>
      <c r="C23" s="111"/>
      <c r="D23" s="106"/>
      <c r="E23" s="100"/>
      <c r="F23" s="102"/>
      <c r="G23" s="96"/>
      <c r="H23" s="113"/>
      <c r="I23" s="56"/>
      <c r="J23" s="101"/>
      <c r="K23" s="111"/>
      <c r="L23" s="151"/>
      <c r="M23" s="100"/>
      <c r="N23" s="102"/>
      <c r="O23" s="96"/>
      <c r="P23" s="113"/>
      <c r="Q23" s="56"/>
      <c r="R23" s="101"/>
      <c r="S23" s="111"/>
      <c r="T23" s="106"/>
      <c r="U23" s="100"/>
      <c r="V23" s="102"/>
      <c r="W23" s="96"/>
      <c r="X23" s="107"/>
      <c r="Y23" s="56"/>
      <c r="Z23" s="101"/>
      <c r="AA23" s="111"/>
      <c r="AB23" s="106"/>
      <c r="AC23" s="100"/>
      <c r="AE23" s="5">
        <v>17</v>
      </c>
      <c r="AF23" s="94"/>
      <c r="AG23" s="9" t="str">
        <f>January!AG23</f>
        <v>Transit Monthly</v>
      </c>
      <c r="AH23">
        <f t="array" ref="AH23">SUM(IF($B$7:$B$11=AE23,$E$7:$E$11),IF($F$7:$F$11=AE23,$I$7:$I$11),IF($J$7:$J$11=AE23,$M$7:$M$11),IF($N$7:$N$11=AE23,$Q$7:$Q$11),IF($R$7:$R$11=AE23,$U$7:$U$11),IF($V$7:$V$11=AE23,$Y$7:$Y$11),IF($Z$7:$Z$11=AE23,$AC$7:$AC$11),
IF($B$15:$B$19=AE23,$E$15:$E$19),IF($F$15:$F$19=AE23,$I$15:$I$19),IF($J$15:$J$19=AE23,$M$15:$M$19),IF($N$15:$N$19=AE23,$Q$15:$Q$19),IF($R$15:$R$19=AE23,$U$15:$U$19),IF($V$15:$V$19=AE23,$Y$15:$Y$19),IF($Z$15:$Z$19=AE23,$AC$15:$AC$19),
IF($B$23:$B$27=AE23,$E$23:$E$27),IF($F$23:$F$27=AE23,$I$23:$I$27),IF($J$23:$J$27=AE23,$M$23:$M$27),IF($N$23:$N$27=AE23,$Q$23:$Q$27),IF($R$23:$R$27=AE23,$U$23:$U$27),IF($V$23:$V$27=AE23,$Y$23:$Y$27),IF($Z$23:$Z$27=AE23,$AC$23:$AC$27),
IF($B$31:$B$35=AE23,$E$31:$E$35),IF($F$31:$F$35=AE23,$I$31:$I$35),IF($J$31:$J$35=AE23,$M$31:$M$35),IF($N$31:$N$35=AE23,$Q$31:$Q$35),IF($R$31:$R$35=AE23,$U$31:$U$35),IF($V$31:$V$35=AE23,$Y$31:$Y$35),IF($Z$31:$Z$35=AE23,$AC$31:$AC$35),
IF($B$39:$B$43=AE23,$E$39:$E$43),IF($F$39:$F$43=AE23,$I$39:$I$43),IF($J$39:$J$43=AE23,$M$39:$M$43),IF($N$39:$N$43=AE23,$Q$39:$Q$43),IF($R$39:$R$43=AE23,$U$39:$U$43),IF($V$39:$V$43=AE23,$Y$39:$Y$43),IF($Z$39:$Z$43=AE23,$AC$39:$AC$43),
IF($B$47:$B$51=AE23,$E$47:$E$51),IF($F$47:$F$51=AE23,$I$47:$I$51),IF($J$47:$J$51=AE23,$M$47:$M$51),IF($N$47:$N$51=AE23,$Q$47:$Q$51),IF($R$47:$R$51=AE23,$U$47:$U$51),IF($V$47:$V$51=AE23,$Y$47:$Y$51),IF($Z$47:$Z$51=AE23,$AC$47:$AC$51))</f>
        <v>0</v>
      </c>
      <c r="AJ23" s="5"/>
      <c r="AK23" s="5"/>
      <c r="AL23" s="9"/>
      <c r="AM23"/>
    </row>
    <row r="24" spans="2:39" s="89" customFormat="1" x14ac:dyDescent="0.2">
      <c r="B24" s="102"/>
      <c r="C24" s="96"/>
      <c r="D24" s="107"/>
      <c r="E24" s="56"/>
      <c r="F24" s="102"/>
      <c r="G24" s="96"/>
      <c r="H24" s="107"/>
      <c r="I24" s="56"/>
      <c r="J24" s="102"/>
      <c r="K24" s="96"/>
      <c r="L24" s="113"/>
      <c r="M24" s="56"/>
      <c r="N24" s="102"/>
      <c r="O24" s="96"/>
      <c r="P24" s="107"/>
      <c r="Q24" s="56"/>
      <c r="R24" s="102"/>
      <c r="S24" s="96"/>
      <c r="T24" s="107"/>
      <c r="U24" s="56"/>
      <c r="V24" s="102"/>
      <c r="W24" s="96"/>
      <c r="X24" s="107"/>
      <c r="Y24" s="56"/>
      <c r="Z24" s="102"/>
      <c r="AA24" s="96"/>
      <c r="AB24" s="107"/>
      <c r="AC24" s="56"/>
      <c r="AE24" s="5">
        <v>18</v>
      </c>
      <c r="AF24" s="94"/>
      <c r="AG24" s="9" t="str">
        <f>January!AG24</f>
        <v>Land Line Phone Bill</v>
      </c>
      <c r="AH24">
        <f t="array" ref="AH24">SUM(IF($B$7:$B$11=AE24,$E$7:$E$11),IF($F$7:$F$11=AE24,$I$7:$I$11),IF($J$7:$J$11=AE24,$M$7:$M$11),IF($N$7:$N$11=AE24,$Q$7:$Q$11),IF($R$7:$R$11=AE24,$U$7:$U$11),IF($V$7:$V$11=AE24,$Y$7:$Y$11),IF($Z$7:$Z$11=AE24,$AC$7:$AC$11),
IF($B$15:$B$19=AE24,$E$15:$E$19),IF($F$15:$F$19=AE24,$I$15:$I$19),IF($J$15:$J$19=AE24,$M$15:$M$19),IF($N$15:$N$19=AE24,$Q$15:$Q$19),IF($R$15:$R$19=AE24,$U$15:$U$19),IF($V$15:$V$19=AE24,$Y$15:$Y$19),IF($Z$15:$Z$19=AE24,$AC$15:$AC$19),
IF($B$23:$B$27=AE24,$E$23:$E$27),IF($F$23:$F$27=AE24,$I$23:$I$27),IF($J$23:$J$27=AE24,$M$23:$M$27),IF($N$23:$N$27=AE24,$Q$23:$Q$27),IF($R$23:$R$27=AE24,$U$23:$U$27),IF($V$23:$V$27=AE24,$Y$23:$Y$27),IF($Z$23:$Z$27=AE24,$AC$23:$AC$27),
IF($B$31:$B$35=AE24,$E$31:$E$35),IF($F$31:$F$35=AE24,$I$31:$I$35),IF($J$31:$J$35=AE24,$M$31:$M$35),IF($N$31:$N$35=AE24,$Q$31:$Q$35),IF($R$31:$R$35=AE24,$U$31:$U$35),IF($V$31:$V$35=AE24,$Y$31:$Y$35),IF($Z$31:$Z$35=AE24,$AC$31:$AC$35),
IF($B$39:$B$43=AE24,$E$39:$E$43),IF($F$39:$F$43=AE24,$I$39:$I$43),IF($J$39:$J$43=AE24,$M$39:$M$43),IF($N$39:$N$43=AE24,$Q$39:$Q$43),IF($R$39:$R$43=AE24,$U$39:$U$43),IF($V$39:$V$43=AE24,$Y$39:$Y$43),IF($Z$39:$Z$43=AE24,$AC$39:$AC$43),
IF($B$47:$B$51=AE24,$E$47:$E$51),IF($F$47:$F$51=AE24,$I$47:$I$51),IF($J$47:$J$51=AE24,$M$47:$M$51),IF($N$47:$N$51=AE24,$Q$47:$Q$51),IF($R$47:$R$51=AE24,$U$47:$U$51),IF($V$47:$V$51=AE24,$Y$47:$Y$51),IF($Z$47:$Z$51=AE24,$AC$47:$AC$51))</f>
        <v>0</v>
      </c>
      <c r="AJ24" s="5"/>
      <c r="AK24" s="5"/>
      <c r="AL24" s="9"/>
      <c r="AM24"/>
    </row>
    <row r="25" spans="2:39" s="89" customFormat="1" x14ac:dyDescent="0.2">
      <c r="B25" s="102"/>
      <c r="C25" s="96"/>
      <c r="D25" s="107"/>
      <c r="E25" s="56"/>
      <c r="F25" s="102"/>
      <c r="G25" s="96"/>
      <c r="H25" s="107"/>
      <c r="I25" s="56"/>
      <c r="J25" s="102"/>
      <c r="K25" s="96"/>
      <c r="L25" s="107"/>
      <c r="M25" s="56"/>
      <c r="N25" s="102"/>
      <c r="O25" s="96"/>
      <c r="P25" s="107"/>
      <c r="Q25" s="56"/>
      <c r="R25" s="102"/>
      <c r="S25" s="96"/>
      <c r="T25" s="107"/>
      <c r="U25" s="56"/>
      <c r="V25" s="102"/>
      <c r="W25" s="96"/>
      <c r="X25" s="107"/>
      <c r="Y25" s="56"/>
      <c r="Z25" s="102"/>
      <c r="AA25" s="96"/>
      <c r="AB25" s="107"/>
      <c r="AC25" s="56"/>
      <c r="AE25" s="5">
        <v>19</v>
      </c>
      <c r="AF25" s="94"/>
      <c r="AG25" s="9" t="str">
        <f>January!AG25</f>
        <v>Cell Phone Service</v>
      </c>
      <c r="AH25">
        <f t="array" ref="AH25">SUM(IF($B$7:$B$11=AE25,$E$7:$E$11),IF($F$7:$F$11=AE25,$I$7:$I$11),IF($J$7:$J$11=AE25,$M$7:$M$11),IF($N$7:$N$11=AE25,$Q$7:$Q$11),IF($R$7:$R$11=AE25,$U$7:$U$11),IF($V$7:$V$11=AE25,$Y$7:$Y$11),IF($Z$7:$Z$11=AE25,$AC$7:$AC$11),
IF($B$15:$B$19=AE25,$E$15:$E$19),IF($F$15:$F$19=AE25,$I$15:$I$19),IF($J$15:$J$19=AE25,$M$15:$M$19),IF($N$15:$N$19=AE25,$Q$15:$Q$19),IF($R$15:$R$19=AE25,$U$15:$U$19),IF($V$15:$V$19=AE25,$Y$15:$Y$19),IF($Z$15:$Z$19=AE25,$AC$15:$AC$19),
IF($B$23:$B$27=AE25,$E$23:$E$27),IF($F$23:$F$27=AE25,$I$23:$I$27),IF($J$23:$J$27=AE25,$M$23:$M$27),IF($N$23:$N$27=AE25,$Q$23:$Q$27),IF($R$23:$R$27=AE25,$U$23:$U$27),IF($V$23:$V$27=AE25,$Y$23:$Y$27),IF($Z$23:$Z$27=AE25,$AC$23:$AC$27),
IF($B$31:$B$35=AE25,$E$31:$E$35),IF($F$31:$F$35=AE25,$I$31:$I$35),IF($J$31:$J$35=AE25,$M$31:$M$35),IF($N$31:$N$35=AE25,$Q$31:$Q$35),IF($R$31:$R$35=AE25,$U$31:$U$35),IF($V$31:$V$35=AE25,$Y$31:$Y$35),IF($Z$31:$Z$35=AE25,$AC$31:$AC$35),
IF($B$39:$B$43=AE25,$E$39:$E$43),IF($F$39:$F$43=AE25,$I$39:$I$43),IF($J$39:$J$43=AE25,$M$39:$M$43),IF($N$39:$N$43=AE25,$Q$39:$Q$43),IF($R$39:$R$43=AE25,$U$39:$U$43),IF($V$39:$V$43=AE25,$Y$39:$Y$43),IF($Z$39:$Z$43=AE25,$AC$39:$AC$43),
IF($B$47:$B$51=AE25,$E$47:$E$51),IF($F$47:$F$51=AE25,$I$47:$I$51),IF($J$47:$J$51=AE25,$M$47:$M$51),IF($N$47:$N$51=AE25,$Q$47:$Q$51),IF($R$47:$R$51=AE25,$U$47:$U$51),IF($V$47:$V$51=AE25,$Y$47:$Y$51),IF($Z$47:$Z$51=AE25,$AC$47:$AC$51))</f>
        <v>0</v>
      </c>
      <c r="AJ25" s="5"/>
      <c r="AK25" s="5"/>
      <c r="AL25" s="9"/>
      <c r="AM25"/>
    </row>
    <row r="26" spans="2:39" s="89" customFormat="1" x14ac:dyDescent="0.2">
      <c r="B26" s="102"/>
      <c r="C26" s="96"/>
      <c r="D26" s="107"/>
      <c r="E26" s="56"/>
      <c r="F26" s="102"/>
      <c r="G26" s="96"/>
      <c r="H26" s="107"/>
      <c r="I26" s="56"/>
      <c r="J26" s="102"/>
      <c r="K26" s="96"/>
      <c r="L26" s="107"/>
      <c r="M26" s="56"/>
      <c r="N26" s="102"/>
      <c r="O26" s="96"/>
      <c r="P26" s="107"/>
      <c r="Q26" s="56"/>
      <c r="R26" s="102"/>
      <c r="S26" s="96"/>
      <c r="T26" s="107"/>
      <c r="U26" s="56"/>
      <c r="V26" s="102"/>
      <c r="W26" s="96"/>
      <c r="X26" s="107"/>
      <c r="Y26" s="56"/>
      <c r="Z26" s="102"/>
      <c r="AA26" s="96"/>
      <c r="AB26" s="107"/>
      <c r="AC26" s="56"/>
      <c r="AE26" s="5">
        <v>20</v>
      </c>
      <c r="AF26" s="94"/>
      <c r="AG26" s="9" t="str">
        <f>January!AG26</f>
        <v>Cable Bill</v>
      </c>
      <c r="AH26">
        <f t="array" ref="AH26">SUM(IF($B$7:$B$11=AE26,$E$7:$E$11),IF($F$7:$F$11=AE26,$I$7:$I$11),IF($J$7:$J$11=AE26,$M$7:$M$11),IF($N$7:$N$11=AE26,$Q$7:$Q$11),IF($R$7:$R$11=AE26,$U$7:$U$11),IF($V$7:$V$11=AE26,$Y$7:$Y$11),IF($Z$7:$Z$11=AE26,$AC$7:$AC$11),
IF($B$15:$B$19=AE26,$E$15:$E$19),IF($F$15:$F$19=AE26,$I$15:$I$19),IF($J$15:$J$19=AE26,$M$15:$M$19),IF($N$15:$N$19=AE26,$Q$15:$Q$19),IF($R$15:$R$19=AE26,$U$15:$U$19),IF($V$15:$V$19=AE26,$Y$15:$Y$19),IF($Z$15:$Z$19=AE26,$AC$15:$AC$19),
IF($B$23:$B$27=AE26,$E$23:$E$27),IF($F$23:$F$27=AE26,$I$23:$I$27),IF($J$23:$J$27=AE26,$M$23:$M$27),IF($N$23:$N$27=AE26,$Q$23:$Q$27),IF($R$23:$R$27=AE26,$U$23:$U$27),IF($V$23:$V$27=AE26,$Y$23:$Y$27),IF($Z$23:$Z$27=AE26,$AC$23:$AC$27),
IF($B$31:$B$35=AE26,$E$31:$E$35),IF($F$31:$F$35=AE26,$I$31:$I$35),IF($J$31:$J$35=AE26,$M$31:$M$35),IF($N$31:$N$35=AE26,$Q$31:$Q$35),IF($R$31:$R$35=AE26,$U$31:$U$35),IF($V$31:$V$35=AE26,$Y$31:$Y$35),IF($Z$31:$Z$35=AE26,$AC$31:$AC$35),
IF($B$39:$B$43=AE26,$E$39:$E$43),IF($F$39:$F$43=AE26,$I$39:$I$43),IF($J$39:$J$43=AE26,$M$39:$M$43),IF($N$39:$N$43=AE26,$Q$39:$Q$43),IF($R$39:$R$43=AE26,$U$39:$U$43),IF($V$39:$V$43=AE26,$Y$39:$Y$43),IF($Z$39:$Z$43=AE26,$AC$39:$AC$43),
IF($B$47:$B$51=AE26,$E$47:$E$51),IF($F$47:$F$51=AE26,$I$47:$I$51),IF($J$47:$J$51=AE26,$M$47:$M$51),IF($N$47:$N$51=AE26,$Q$47:$Q$51),IF($R$47:$R$51=AE26,$U$47:$U$51),IF($V$47:$V$51=AE26,$Y$47:$Y$51),IF($Z$47:$Z$51=AE26,$AC$47:$AC$51))</f>
        <v>0</v>
      </c>
      <c r="AJ26" s="5"/>
      <c r="AK26" s="5"/>
      <c r="AL26" s="9"/>
      <c r="AM26"/>
    </row>
    <row r="27" spans="2:39" s="89" customFormat="1" x14ac:dyDescent="0.2">
      <c r="B27" s="102"/>
      <c r="C27" s="96"/>
      <c r="D27" s="107"/>
      <c r="E27" s="56"/>
      <c r="F27" s="102"/>
      <c r="G27" s="96"/>
      <c r="H27" s="107"/>
      <c r="I27" s="56"/>
      <c r="J27" s="102"/>
      <c r="K27" s="96"/>
      <c r="L27" s="107"/>
      <c r="M27" s="56"/>
      <c r="N27" s="102"/>
      <c r="O27" s="96"/>
      <c r="P27" s="107"/>
      <c r="Q27" s="56"/>
      <c r="R27" s="102"/>
      <c r="S27" s="96"/>
      <c r="T27" s="107"/>
      <c r="U27" s="56"/>
      <c r="V27" s="102"/>
      <c r="W27" s="96"/>
      <c r="X27" s="107"/>
      <c r="Y27" s="56"/>
      <c r="Z27" s="102"/>
      <c r="AA27" s="96"/>
      <c r="AB27" s="107"/>
      <c r="AC27" s="56"/>
      <c r="AE27" s="5">
        <v>21</v>
      </c>
      <c r="AF27" s="94"/>
      <c r="AG27" s="9" t="str">
        <f>January!AG27</f>
        <v>Auto Maint.</v>
      </c>
      <c r="AH27">
        <f t="array" ref="AH27">SUM(IF($B$7:$B$11=AE27,$E$7:$E$11),IF($F$7:$F$11=AE27,$I$7:$I$11),IF($J$7:$J$11=AE27,$M$7:$M$11),IF($N$7:$N$11=AE27,$Q$7:$Q$11),IF($R$7:$R$11=AE27,$U$7:$U$11),IF($V$7:$V$11=AE27,$Y$7:$Y$11),IF($Z$7:$Z$11=AE27,$AC$7:$AC$11),
IF($B$15:$B$19=AE27,$E$15:$E$19),IF($F$15:$F$19=AE27,$I$15:$I$19),IF($J$15:$J$19=AE27,$M$15:$M$19),IF($N$15:$N$19=AE27,$Q$15:$Q$19),IF($R$15:$R$19=AE27,$U$15:$U$19),IF($V$15:$V$19=AE27,$Y$15:$Y$19),IF($Z$15:$Z$19=AE27,$AC$15:$AC$19),
IF($B$23:$B$27=AE27,$E$23:$E$27),IF($F$23:$F$27=AE27,$I$23:$I$27),IF($J$23:$J$27=AE27,$M$23:$M$27),IF($N$23:$N$27=AE27,$Q$23:$Q$27),IF($R$23:$R$27=AE27,$U$23:$U$27),IF($V$23:$V$27=AE27,$Y$23:$Y$27),IF($Z$23:$Z$27=AE27,$AC$23:$AC$27),
IF($B$31:$B$35=AE27,$E$31:$E$35),IF($F$31:$F$35=AE27,$I$31:$I$35),IF($J$31:$J$35=AE27,$M$31:$M$35),IF($N$31:$N$35=AE27,$Q$31:$Q$35),IF($R$31:$R$35=AE27,$U$31:$U$35),IF($V$31:$V$35=AE27,$Y$31:$Y$35),IF($Z$31:$Z$35=AE27,$AC$31:$AC$35),
IF($B$39:$B$43=AE27,$E$39:$E$43),IF($F$39:$F$43=AE27,$I$39:$I$43),IF($J$39:$J$43=AE27,$M$39:$M$43),IF($N$39:$N$43=AE27,$Q$39:$Q$43),IF($R$39:$R$43=AE27,$U$39:$U$43),IF($V$39:$V$43=AE27,$Y$39:$Y$43),IF($Z$39:$Z$43=AE27,$AC$39:$AC$43),
IF($B$47:$B$51=AE27,$E$47:$E$51),IF($F$47:$F$51=AE27,$I$47:$I$51),IF($J$47:$J$51=AE27,$M$47:$M$51),IF($N$47:$N$51=AE27,$Q$47:$Q$51),IF($R$47:$R$51=AE27,$U$47:$U$51),IF($V$47:$V$51=AE27,$Y$47:$Y$51),IF($Z$47:$Z$51=AE27,$AC$47:$AC$51))</f>
        <v>0</v>
      </c>
      <c r="AJ27" s="5"/>
      <c r="AK27" s="5"/>
      <c r="AL27" s="9"/>
      <c r="AM27"/>
    </row>
    <row r="28" spans="2:39" s="89" customFormat="1" x14ac:dyDescent="0.2">
      <c r="B28" s="173">
        <f>Z20+1</f>
        <v>11</v>
      </c>
      <c r="C28" s="174"/>
      <c r="D28" s="107" t="s">
        <v>51</v>
      </c>
      <c r="E28" s="56">
        <f t="array" ref="E28">AC20+SUM(IF(C23:C27=1,E23:E27))</f>
        <v>1200</v>
      </c>
      <c r="F28" s="173">
        <f>B28+1</f>
        <v>12</v>
      </c>
      <c r="G28" s="174"/>
      <c r="H28" s="107" t="s">
        <v>51</v>
      </c>
      <c r="I28" s="56">
        <f t="array" ref="I28">E28+SUM(IF(G23:G27=1,I23:I27))</f>
        <v>1200</v>
      </c>
      <c r="J28" s="173">
        <f>F28+1</f>
        <v>13</v>
      </c>
      <c r="K28" s="174"/>
      <c r="L28" s="107" t="s">
        <v>51</v>
      </c>
      <c r="M28" s="56">
        <f t="array" ref="M28">I28+SUM(IF(K23:K27=1,M23:M27))</f>
        <v>1200</v>
      </c>
      <c r="N28" s="173">
        <f>J28+1</f>
        <v>14</v>
      </c>
      <c r="O28" s="174"/>
      <c r="P28" s="107" t="s">
        <v>51</v>
      </c>
      <c r="Q28" s="56">
        <f t="array" ref="Q28">M28+SUM(IF(O23:O27=1,Q23:Q27))</f>
        <v>1200</v>
      </c>
      <c r="R28" s="173">
        <f>N28+1</f>
        <v>15</v>
      </c>
      <c r="S28" s="174"/>
      <c r="T28" s="107" t="s">
        <v>51</v>
      </c>
      <c r="U28" s="56">
        <f t="array" ref="U28">Q28+SUM(IF(S23:S27=1,U23:U27))</f>
        <v>1200</v>
      </c>
      <c r="V28" s="173">
        <f>R28+1</f>
        <v>16</v>
      </c>
      <c r="W28" s="174"/>
      <c r="X28" s="107" t="s">
        <v>51</v>
      </c>
      <c r="Y28" s="56">
        <f t="array" ref="Y28">U28+SUM(IF(W23:W27=1,Y23:Y27))</f>
        <v>1200</v>
      </c>
      <c r="Z28" s="173">
        <f>V28+1</f>
        <v>17</v>
      </c>
      <c r="AA28" s="174"/>
      <c r="AB28" s="107" t="s">
        <v>51</v>
      </c>
      <c r="AC28" s="56">
        <f t="array" ref="AC28">Y28+SUM(IF(AA23:AA27=1,AC23:AC27))</f>
        <v>1200</v>
      </c>
      <c r="AE28" s="5">
        <v>22</v>
      </c>
      <c r="AF28" s="94"/>
      <c r="AG28" s="9" t="str">
        <f>January!AG28</f>
        <v>Auto Loan</v>
      </c>
      <c r="AH28">
        <f t="array" ref="AH28">SUM(IF($B$7:$B$11=AE28,$E$7:$E$11),IF($F$7:$F$11=AE28,$I$7:$I$11),IF($J$7:$J$11=AE28,$M$7:$M$11),IF($N$7:$N$11=AE28,$Q$7:$Q$11),IF($R$7:$R$11=AE28,$U$7:$U$11),IF($V$7:$V$11=AE28,$Y$7:$Y$11),IF($Z$7:$Z$11=AE28,$AC$7:$AC$11),
IF($B$15:$B$19=AE28,$E$15:$E$19),IF($F$15:$F$19=AE28,$I$15:$I$19),IF($J$15:$J$19=AE28,$M$15:$M$19),IF($N$15:$N$19=AE28,$Q$15:$Q$19),IF($R$15:$R$19=AE28,$U$15:$U$19),IF($V$15:$V$19=AE28,$Y$15:$Y$19),IF($Z$15:$Z$19=AE28,$AC$15:$AC$19),
IF($B$23:$B$27=AE28,$E$23:$E$27),IF($F$23:$F$27=AE28,$I$23:$I$27),IF($J$23:$J$27=AE28,$M$23:$M$27),IF($N$23:$N$27=AE28,$Q$23:$Q$27),IF($R$23:$R$27=AE28,$U$23:$U$27),IF($V$23:$V$27=AE28,$Y$23:$Y$27),IF($Z$23:$Z$27=AE28,$AC$23:$AC$27),
IF($B$31:$B$35=AE28,$E$31:$E$35),IF($F$31:$F$35=AE28,$I$31:$I$35),IF($J$31:$J$35=AE28,$M$31:$M$35),IF($N$31:$N$35=AE28,$Q$31:$Q$35),IF($R$31:$R$35=AE28,$U$31:$U$35),IF($V$31:$V$35=AE28,$Y$31:$Y$35),IF($Z$31:$Z$35=AE28,$AC$31:$AC$35),
IF($B$39:$B$43=AE28,$E$39:$E$43),IF($F$39:$F$43=AE28,$I$39:$I$43),IF($J$39:$J$43=AE28,$M$39:$M$43),IF($N$39:$N$43=AE28,$Q$39:$Q$43),IF($R$39:$R$43=AE28,$U$39:$U$43),IF($V$39:$V$43=AE28,$Y$39:$Y$43),IF($Z$39:$Z$43=AE28,$AC$39:$AC$43),
IF($B$47:$B$51=AE28,$E$47:$E$51),IF($F$47:$F$51=AE28,$I$47:$I$51),IF($J$47:$J$51=AE28,$M$47:$M$51),IF($N$47:$N$51=AE28,$Q$47:$Q$51),IF($R$47:$R$51=AE28,$U$47:$U$51),IF($V$47:$V$51=AE28,$Y$47:$Y$51),IF($Z$47:$Z$51=AE28,$AC$47:$AC$51))</f>
        <v>0</v>
      </c>
      <c r="AJ28" s="5"/>
      <c r="AK28" s="5"/>
      <c r="AL28" s="9"/>
      <c r="AM28"/>
    </row>
    <row r="29" spans="2:39" s="89" customFormat="1" x14ac:dyDescent="0.2">
      <c r="B29" s="173"/>
      <c r="C29" s="174"/>
      <c r="D29" s="107" t="s">
        <v>60</v>
      </c>
      <c r="E29" s="152">
        <f t="array" ref="E29">AC21+SUM(IF(C23:C27=2,E23:E27))-SUM(IF(B23:B27={33},E23:E27))</f>
        <v>5000</v>
      </c>
      <c r="F29" s="173"/>
      <c r="G29" s="174"/>
      <c r="H29" s="107" t="s">
        <v>60</v>
      </c>
      <c r="I29" s="152">
        <f t="array" ref="I29">E29+SUM(IF(G23:G27=2,I23:I27))-SUM(IF(F23:F27={33},I23:I27))</f>
        <v>5000</v>
      </c>
      <c r="J29" s="173"/>
      <c r="K29" s="174"/>
      <c r="L29" s="107" t="s">
        <v>60</v>
      </c>
      <c r="M29" s="152">
        <f t="array" ref="M29">I29+SUM(IF(K23:K27=2,M23:M27))-SUM(IF(J23:J27={33},M23:M27))</f>
        <v>5000</v>
      </c>
      <c r="N29" s="173"/>
      <c r="O29" s="174"/>
      <c r="P29" s="107" t="s">
        <v>60</v>
      </c>
      <c r="Q29" s="152">
        <f t="array" ref="Q29">M29+SUM(IF(O23:O27=2,Q23:Q27))-SUM(IF(N23:N27={33},Q23:Q27))</f>
        <v>5000</v>
      </c>
      <c r="R29" s="173"/>
      <c r="S29" s="174"/>
      <c r="T29" s="107" t="s">
        <v>60</v>
      </c>
      <c r="U29" s="152">
        <f t="array" ref="U29">Q29+SUM(IF(S23:S27=2,U23:U27))-SUM(IF(R23:R27={33},U23:U27))</f>
        <v>5000</v>
      </c>
      <c r="V29" s="173"/>
      <c r="W29" s="174"/>
      <c r="X29" s="107" t="s">
        <v>60</v>
      </c>
      <c r="Y29" s="152">
        <f t="array" ref="Y29">U29+SUM(IF(W23:W27=2,Y23:Y27))-SUM(IF(V23:V27={33},Y23:Y27))</f>
        <v>5000</v>
      </c>
      <c r="Z29" s="173"/>
      <c r="AA29" s="174"/>
      <c r="AB29" s="107" t="s">
        <v>60</v>
      </c>
      <c r="AC29" s="152">
        <f t="array" ref="AC29">Y29+SUM(IF(AA23:AA27=2,AC23:AC27))-SUM(IF(Z23:Z27={33},AC23:AC27))</f>
        <v>5000</v>
      </c>
      <c r="AE29" s="5">
        <v>23</v>
      </c>
      <c r="AF29" s="94"/>
      <c r="AG29" s="9" t="str">
        <f>January!AG29</f>
        <v>Medical</v>
      </c>
      <c r="AH29">
        <f t="array" ref="AH29">SUM(IF($B$7:$B$11=AE29,$E$7:$E$11),IF($F$7:$F$11=AE29,$I$7:$I$11),IF($J$7:$J$11=AE29,$M$7:$M$11),IF($N$7:$N$11=AE29,$Q$7:$Q$11),IF($R$7:$R$11=AE29,$U$7:$U$11),IF($V$7:$V$11=AE29,$Y$7:$Y$11),IF($Z$7:$Z$11=AE29,$AC$7:$AC$11),
IF($B$15:$B$19=AE29,$E$15:$E$19),IF($F$15:$F$19=AE29,$I$15:$I$19),IF($J$15:$J$19=AE29,$M$15:$M$19),IF($N$15:$N$19=AE29,$Q$15:$Q$19),IF($R$15:$R$19=AE29,$U$15:$U$19),IF($V$15:$V$19=AE29,$Y$15:$Y$19),IF($Z$15:$Z$19=AE29,$AC$15:$AC$19),
IF($B$23:$B$27=AE29,$E$23:$E$27),IF($F$23:$F$27=AE29,$I$23:$I$27),IF($J$23:$J$27=AE29,$M$23:$M$27),IF($N$23:$N$27=AE29,$Q$23:$Q$27),IF($R$23:$R$27=AE29,$U$23:$U$27),IF($V$23:$V$27=AE29,$Y$23:$Y$27),IF($Z$23:$Z$27=AE29,$AC$23:$AC$27),
IF($B$31:$B$35=AE29,$E$31:$E$35),IF($F$31:$F$35=AE29,$I$31:$I$35),IF($J$31:$J$35=AE29,$M$31:$M$35),IF($N$31:$N$35=AE29,$Q$31:$Q$35),IF($R$31:$R$35=AE29,$U$31:$U$35),IF($V$31:$V$35=AE29,$Y$31:$Y$35),IF($Z$31:$Z$35=AE29,$AC$31:$AC$35),
IF($B$39:$B$43=AE29,$E$39:$E$43),IF($F$39:$F$43=AE29,$I$39:$I$43),IF($J$39:$J$43=AE29,$M$39:$M$43),IF($N$39:$N$43=AE29,$Q$39:$Q$43),IF($R$39:$R$43=AE29,$U$39:$U$43),IF($V$39:$V$43=AE29,$Y$39:$Y$43),IF($Z$39:$Z$43=AE29,$AC$39:$AC$43),
IF($B$47:$B$51=AE29,$E$47:$E$51),IF($F$47:$F$51=AE29,$I$47:$I$51),IF($J$47:$J$51=AE29,$M$47:$M$51),IF($N$47:$N$51=AE29,$Q$47:$Q$51),IF($R$47:$R$51=AE29,$U$47:$U$51),IF($V$47:$V$51=AE29,$Y$47:$Y$51),IF($Z$47:$Z$51=AE29,$AC$47:$AC$51))</f>
        <v>0</v>
      </c>
      <c r="AJ29" s="5"/>
      <c r="AK29" s="5"/>
      <c r="AL29" s="9"/>
      <c r="AM29"/>
    </row>
    <row r="30" spans="2:39" ht="13.5" thickBot="1" x14ac:dyDescent="0.25">
      <c r="B30" s="175"/>
      <c r="C30" s="176"/>
      <c r="D30" s="153" t="s">
        <v>48</v>
      </c>
      <c r="E30" s="154">
        <f t="array" ref="E30">AC22+SUM(IF(C23:C27=3,E23:E27))-SUM(IF(B23:B27={34},E23:E27))</f>
        <v>-800</v>
      </c>
      <c r="F30" s="175"/>
      <c r="G30" s="176"/>
      <c r="H30" s="153" t="s">
        <v>48</v>
      </c>
      <c r="I30" s="154">
        <f t="array" ref="I30">E30+SUM(IF(G23:G27=3,I23:I27))-SUM(IF(F23:F27={34},I23:I27))</f>
        <v>-800</v>
      </c>
      <c r="J30" s="175"/>
      <c r="K30" s="176"/>
      <c r="L30" s="153" t="s">
        <v>48</v>
      </c>
      <c r="M30" s="154">
        <f t="array" ref="M30">I30+SUM(IF(K23:K27=3,M23:M27))-SUM(IF(J23:J27={34},M23:M27))</f>
        <v>-800</v>
      </c>
      <c r="N30" s="175"/>
      <c r="O30" s="176"/>
      <c r="P30" s="153" t="s">
        <v>48</v>
      </c>
      <c r="Q30" s="154">
        <f t="array" ref="Q30">M30+SUM(IF(O23:O27=3,Q23:Q27))-SUM(IF(N23:N27={34},Q23:Q27))</f>
        <v>-800</v>
      </c>
      <c r="R30" s="175"/>
      <c r="S30" s="176"/>
      <c r="T30" s="153" t="s">
        <v>48</v>
      </c>
      <c r="U30" s="154">
        <f t="array" ref="U30">Q30+SUM(IF(S23:S27=3,U23:U27))-SUM(IF(R23:R27={34},U23:U27))</f>
        <v>-800</v>
      </c>
      <c r="V30" s="175"/>
      <c r="W30" s="176"/>
      <c r="X30" s="153" t="s">
        <v>48</v>
      </c>
      <c r="Y30" s="154">
        <f t="array" ref="Y30">U30+SUM(IF(W23:W27=3,Y23:Y27))-SUM(IF(V23:V27={34},Y23:Y27))</f>
        <v>-800</v>
      </c>
      <c r="Z30" s="175"/>
      <c r="AA30" s="176"/>
      <c r="AB30" s="153" t="s">
        <v>48</v>
      </c>
      <c r="AC30" s="154">
        <f t="array" ref="AC30">Y30+SUM(IF(AA23:AA27=3,AC23:AC27))-SUM(IF(Z23:Z27={34},AC23:AC27))</f>
        <v>-800</v>
      </c>
      <c r="AE30" s="5">
        <v>24</v>
      </c>
      <c r="AF30" s="94"/>
      <c r="AG30" s="9" t="str">
        <f>January!AG30</f>
        <v>HairCare</v>
      </c>
      <c r="AH30">
        <f t="array" ref="AH30">SUM(IF($B$7:$B$11=AE30,$E$7:$E$11),IF($F$7:$F$11=AE30,$I$7:$I$11),IF($J$7:$J$11=AE30,$M$7:$M$11),IF($N$7:$N$11=AE30,$Q$7:$Q$11),IF($R$7:$R$11=AE30,$U$7:$U$11),IF($V$7:$V$11=AE30,$Y$7:$Y$11),IF($Z$7:$Z$11=AE30,$AC$7:$AC$11),
IF($B$15:$B$19=AE30,$E$15:$E$19),IF($F$15:$F$19=AE30,$I$15:$I$19),IF($J$15:$J$19=AE30,$M$15:$M$19),IF($N$15:$N$19=AE30,$Q$15:$Q$19),IF($R$15:$R$19=AE30,$U$15:$U$19),IF($V$15:$V$19=AE30,$Y$15:$Y$19),IF($Z$15:$Z$19=AE30,$AC$15:$AC$19),
IF($B$23:$B$27=AE30,$E$23:$E$27),IF($F$23:$F$27=AE30,$I$23:$I$27),IF($J$23:$J$27=AE30,$M$23:$M$27),IF($N$23:$N$27=AE30,$Q$23:$Q$27),IF($R$23:$R$27=AE30,$U$23:$U$27),IF($V$23:$V$27=AE30,$Y$23:$Y$27),IF($Z$23:$Z$27=AE30,$AC$23:$AC$27),
IF($B$31:$B$35=AE30,$E$31:$E$35),IF($F$31:$F$35=AE30,$I$31:$I$35),IF($J$31:$J$35=AE30,$M$31:$M$35),IF($N$31:$N$35=AE30,$Q$31:$Q$35),IF($R$31:$R$35=AE30,$U$31:$U$35),IF($V$31:$V$35=AE30,$Y$31:$Y$35),IF($Z$31:$Z$35=AE30,$AC$31:$AC$35),
IF($B$39:$B$43=AE30,$E$39:$E$43),IF($F$39:$F$43=AE30,$I$39:$I$43),IF($J$39:$J$43=AE30,$M$39:$M$43),IF($N$39:$N$43=AE30,$Q$39:$Q$43),IF($R$39:$R$43=AE30,$U$39:$U$43),IF($V$39:$V$43=AE30,$Y$39:$Y$43),IF($Z$39:$Z$43=AE30,$AC$39:$AC$43),
IF($B$47:$B$51=AE30,$E$47:$E$51),IF($F$47:$F$51=AE30,$I$47:$I$51),IF($J$47:$J$51=AE30,$M$47:$M$51),IF($N$47:$N$51=AE30,$Q$47:$Q$51),IF($R$47:$R$51=AE30,$U$47:$U$51),IF($V$47:$V$51=AE30,$Y$47:$Y$51),IF($Z$47:$Z$51=AE30,$AC$47:$AC$51))</f>
        <v>0</v>
      </c>
      <c r="AJ30" s="5"/>
      <c r="AK30" s="5"/>
      <c r="AL30" s="9"/>
    </row>
    <row r="31" spans="2:39" s="89" customFormat="1" x14ac:dyDescent="0.2">
      <c r="B31" s="101"/>
      <c r="C31" s="111"/>
      <c r="D31" s="106"/>
      <c r="E31" s="100"/>
      <c r="F31" s="102"/>
      <c r="G31" s="96"/>
      <c r="H31" s="113"/>
      <c r="I31" s="56"/>
      <c r="J31" s="102"/>
      <c r="K31" s="96"/>
      <c r="L31" s="113"/>
      <c r="M31" s="56"/>
      <c r="N31" s="102"/>
      <c r="O31" s="96"/>
      <c r="P31" s="113"/>
      <c r="Q31" s="56"/>
      <c r="R31" s="101"/>
      <c r="S31" s="111"/>
      <c r="T31" s="113"/>
      <c r="U31" s="100"/>
      <c r="V31" s="102"/>
      <c r="W31" s="96"/>
      <c r="X31" s="107"/>
      <c r="Y31" s="47"/>
      <c r="Z31" s="91"/>
      <c r="AA31" s="110"/>
      <c r="AB31" s="103"/>
      <c r="AC31" s="60"/>
      <c r="AE31" s="5">
        <v>25</v>
      </c>
      <c r="AF31" s="94"/>
      <c r="AG31" s="9" t="str">
        <f>January!AG31</f>
        <v>Clothing</v>
      </c>
      <c r="AH31">
        <f t="array" ref="AH31">SUM(IF($B$7:$B$11=AE31,$E$7:$E$11),IF($F$7:$F$11=AE31,$I$7:$I$11),IF($J$7:$J$11=AE31,$M$7:$M$11),IF($N$7:$N$11=AE31,$Q$7:$Q$11),IF($R$7:$R$11=AE31,$U$7:$U$11),IF($V$7:$V$11=AE31,$Y$7:$Y$11),IF($Z$7:$Z$11=AE31,$AC$7:$AC$11),
IF($B$15:$B$19=AE31,$E$15:$E$19),IF($F$15:$F$19=AE31,$I$15:$I$19),IF($J$15:$J$19=AE31,$M$15:$M$19),IF($N$15:$N$19=AE31,$Q$15:$Q$19),IF($R$15:$R$19=AE31,$U$15:$U$19),IF($V$15:$V$19=AE31,$Y$15:$Y$19),IF($Z$15:$Z$19=AE31,$AC$15:$AC$19),
IF($B$23:$B$27=AE31,$E$23:$E$27),IF($F$23:$F$27=AE31,$I$23:$I$27),IF($J$23:$J$27=AE31,$M$23:$M$27),IF($N$23:$N$27=AE31,$Q$23:$Q$27),IF($R$23:$R$27=AE31,$U$23:$U$27),IF($V$23:$V$27=AE31,$Y$23:$Y$27),IF($Z$23:$Z$27=AE31,$AC$23:$AC$27),
IF($B$31:$B$35=AE31,$E$31:$E$35),IF($F$31:$F$35=AE31,$I$31:$I$35),IF($J$31:$J$35=AE31,$M$31:$M$35),IF($N$31:$N$35=AE31,$Q$31:$Q$35),IF($R$31:$R$35=AE31,$U$31:$U$35),IF($V$31:$V$35=AE31,$Y$31:$Y$35),IF($Z$31:$Z$35=AE31,$AC$31:$AC$35),
IF($B$39:$B$43=AE31,$E$39:$E$43),IF($F$39:$F$43=AE31,$I$39:$I$43),IF($J$39:$J$43=AE31,$M$39:$M$43),IF($N$39:$N$43=AE31,$Q$39:$Q$43),IF($R$39:$R$43=AE31,$U$39:$U$43),IF($V$39:$V$43=AE31,$Y$39:$Y$43),IF($Z$39:$Z$43=AE31,$AC$39:$AC$43),
IF($B$47:$B$51=AE31,$E$47:$E$51),IF($F$47:$F$51=AE31,$I$47:$I$51),IF($J$47:$J$51=AE31,$M$47:$M$51),IF($N$47:$N$51=AE31,$Q$47:$Q$51),IF($R$47:$R$51=AE31,$U$47:$U$51),IF($V$47:$V$51=AE31,$Y$47:$Y$51),IF($Z$47:$Z$51=AE31,$AC$47:$AC$51))</f>
        <v>0</v>
      </c>
      <c r="AJ31" s="5"/>
      <c r="AK31" s="5"/>
      <c r="AL31" s="9"/>
      <c r="AM31"/>
    </row>
    <row r="32" spans="2:39" s="89" customFormat="1" x14ac:dyDescent="0.2">
      <c r="B32" s="102"/>
      <c r="C32" s="96"/>
      <c r="D32" s="107"/>
      <c r="E32" s="56"/>
      <c r="F32" s="102"/>
      <c r="G32" s="96"/>
      <c r="H32" s="107"/>
      <c r="I32" s="56"/>
      <c r="J32" s="102"/>
      <c r="K32" s="96"/>
      <c r="L32" s="107"/>
      <c r="M32" s="56"/>
      <c r="N32" s="102"/>
      <c r="O32" s="96"/>
      <c r="P32" s="107"/>
      <c r="Q32" s="56"/>
      <c r="R32" s="102"/>
      <c r="S32" s="96"/>
      <c r="T32" s="113"/>
      <c r="U32" s="56"/>
      <c r="V32" s="102"/>
      <c r="W32" s="96"/>
      <c r="X32" s="107"/>
      <c r="Y32" s="47"/>
      <c r="Z32" s="92"/>
      <c r="AA32" s="94"/>
      <c r="AB32" s="104"/>
      <c r="AC32" s="47"/>
      <c r="AE32" s="5">
        <v>26</v>
      </c>
      <c r="AF32" s="94"/>
      <c r="AG32" s="9" t="str">
        <f>January!AG32</f>
        <v>DayCare/School</v>
      </c>
      <c r="AH32">
        <f t="array" ref="AH32">SUM(IF($B$7:$B$11=AE32,$E$7:$E$11),IF($F$7:$F$11=AE32,$I$7:$I$11),IF($J$7:$J$11=AE32,$M$7:$M$11),IF($N$7:$N$11=AE32,$Q$7:$Q$11),IF($R$7:$R$11=AE32,$U$7:$U$11),IF($V$7:$V$11=AE32,$Y$7:$Y$11),IF($Z$7:$Z$11=AE32,$AC$7:$AC$11),
IF($B$15:$B$19=AE32,$E$15:$E$19),IF($F$15:$F$19=AE32,$I$15:$I$19),IF($J$15:$J$19=AE32,$M$15:$M$19),IF($N$15:$N$19=AE32,$Q$15:$Q$19),IF($R$15:$R$19=AE32,$U$15:$U$19),IF($V$15:$V$19=AE32,$Y$15:$Y$19),IF($Z$15:$Z$19=AE32,$AC$15:$AC$19),
IF($B$23:$B$27=AE32,$E$23:$E$27),IF($F$23:$F$27=AE32,$I$23:$I$27),IF($J$23:$J$27=AE32,$M$23:$M$27),IF($N$23:$N$27=AE32,$Q$23:$Q$27),IF($R$23:$R$27=AE32,$U$23:$U$27),IF($V$23:$V$27=AE32,$Y$23:$Y$27),IF($Z$23:$Z$27=AE32,$AC$23:$AC$27),
IF($B$31:$B$35=AE32,$E$31:$E$35),IF($F$31:$F$35=AE32,$I$31:$I$35),IF($J$31:$J$35=AE32,$M$31:$M$35),IF($N$31:$N$35=AE32,$Q$31:$Q$35),IF($R$31:$R$35=AE32,$U$31:$U$35),IF($V$31:$V$35=AE32,$Y$31:$Y$35),IF($Z$31:$Z$35=AE32,$AC$31:$AC$35),
IF($B$39:$B$43=AE32,$E$39:$E$43),IF($F$39:$F$43=AE32,$I$39:$I$43),IF($J$39:$J$43=AE32,$M$39:$M$43),IF($N$39:$N$43=AE32,$Q$39:$Q$43),IF($R$39:$R$43=AE32,$U$39:$U$43),IF($V$39:$V$43=AE32,$Y$39:$Y$43),IF($Z$39:$Z$43=AE32,$AC$39:$AC$43),
IF($B$47:$B$51=AE32,$E$47:$E$51),IF($F$47:$F$51=AE32,$I$47:$I$51),IF($J$47:$J$51=AE32,$M$47:$M$51),IF($N$47:$N$51=AE32,$Q$47:$Q$51),IF($R$47:$R$51=AE32,$U$47:$U$51),IF($V$47:$V$51=AE32,$Y$47:$Y$51),IF($Z$47:$Z$51=AE32,$AC$47:$AC$51))</f>
        <v>0</v>
      </c>
      <c r="AJ32" s="5"/>
      <c r="AK32" s="22"/>
      <c r="AL32" s="19"/>
      <c r="AM32"/>
    </row>
    <row r="33" spans="2:39" s="89" customFormat="1" x14ac:dyDescent="0.2">
      <c r="B33" s="102"/>
      <c r="C33" s="96"/>
      <c r="D33" s="107"/>
      <c r="E33" s="56"/>
      <c r="F33" s="102"/>
      <c r="G33" s="96"/>
      <c r="H33" s="107"/>
      <c r="I33" s="56"/>
      <c r="J33" s="102"/>
      <c r="K33" s="96"/>
      <c r="L33" s="107"/>
      <c r="M33" s="56"/>
      <c r="N33" s="102"/>
      <c r="O33" s="96"/>
      <c r="P33" s="107"/>
      <c r="Q33" s="56"/>
      <c r="R33" s="102"/>
      <c r="S33" s="96"/>
      <c r="T33" s="113"/>
      <c r="U33" s="56"/>
      <c r="V33" s="102"/>
      <c r="W33" s="96"/>
      <c r="X33" s="107"/>
      <c r="Y33" s="47"/>
      <c r="Z33" s="92"/>
      <c r="AA33" s="94"/>
      <c r="AB33" s="104"/>
      <c r="AC33" s="47"/>
      <c r="AE33" s="5">
        <v>27</v>
      </c>
      <c r="AF33" s="94"/>
      <c r="AG33" s="9" t="str">
        <f>January!AG33</f>
        <v>Car Insurance</v>
      </c>
      <c r="AH33">
        <f t="array" ref="AH33">SUM(IF($B$7:$B$11=AE33,$E$7:$E$11),IF($F$7:$F$11=AE33,$I$7:$I$11),IF($J$7:$J$11=AE33,$M$7:$M$11),IF($N$7:$N$11=AE33,$Q$7:$Q$11),IF($R$7:$R$11=AE33,$U$7:$U$11),IF($V$7:$V$11=AE33,$Y$7:$Y$11),IF($Z$7:$Z$11=AE33,$AC$7:$AC$11),
IF($B$15:$B$19=AE33,$E$15:$E$19),IF($F$15:$F$19=AE33,$I$15:$I$19),IF($J$15:$J$19=AE33,$M$15:$M$19),IF($N$15:$N$19=AE33,$Q$15:$Q$19),IF($R$15:$R$19=AE33,$U$15:$U$19),IF($V$15:$V$19=AE33,$Y$15:$Y$19),IF($Z$15:$Z$19=AE33,$AC$15:$AC$19),
IF($B$23:$B$27=AE33,$E$23:$E$27),IF($F$23:$F$27=AE33,$I$23:$I$27),IF($J$23:$J$27=AE33,$M$23:$M$27),IF($N$23:$N$27=AE33,$Q$23:$Q$27),IF($R$23:$R$27=AE33,$U$23:$U$27),IF($V$23:$V$27=AE33,$Y$23:$Y$27),IF($Z$23:$Z$27=AE33,$AC$23:$AC$27),
IF($B$31:$B$35=AE33,$E$31:$E$35),IF($F$31:$F$35=AE33,$I$31:$I$35),IF($J$31:$J$35=AE33,$M$31:$M$35),IF($N$31:$N$35=AE33,$Q$31:$Q$35),IF($R$31:$R$35=AE33,$U$31:$U$35),IF($V$31:$V$35=AE33,$Y$31:$Y$35),IF($Z$31:$Z$35=AE33,$AC$31:$AC$35),
IF($B$39:$B$43=AE33,$E$39:$E$43),IF($F$39:$F$43=AE33,$I$39:$I$43),IF($J$39:$J$43=AE33,$M$39:$M$43),IF($N$39:$N$43=AE33,$Q$39:$Q$43),IF($R$39:$R$43=AE33,$U$39:$U$43),IF($V$39:$V$43=AE33,$Y$39:$Y$43),IF($Z$39:$Z$43=AE33,$AC$39:$AC$43),
IF($B$47:$B$51=AE33,$E$47:$E$51),IF($F$47:$F$51=AE33,$I$47:$I$51),IF($J$47:$J$51=AE33,$M$47:$M$51),IF($N$47:$N$51=AE33,$Q$47:$Q$51),IF($R$47:$R$51=AE33,$U$47:$U$51),IF($V$47:$V$51=AE33,$Y$47:$Y$51),IF($Z$47:$Z$51=AE33,$AC$47:$AC$51))</f>
        <v>0</v>
      </c>
      <c r="AJ33" s="5"/>
      <c r="AK33" s="5"/>
      <c r="AL33" s="9"/>
      <c r="AM33"/>
    </row>
    <row r="34" spans="2:39" s="89" customFormat="1" x14ac:dyDescent="0.2">
      <c r="B34" s="102"/>
      <c r="C34" s="96"/>
      <c r="D34" s="107"/>
      <c r="E34" s="56"/>
      <c r="F34" s="102"/>
      <c r="G34" s="96"/>
      <c r="H34" s="107"/>
      <c r="I34" s="56"/>
      <c r="J34" s="102"/>
      <c r="K34" s="96"/>
      <c r="L34" s="107"/>
      <c r="M34" s="56"/>
      <c r="N34" s="102"/>
      <c r="O34" s="96"/>
      <c r="P34" s="107"/>
      <c r="Q34" s="56"/>
      <c r="R34" s="102"/>
      <c r="S34" s="96"/>
      <c r="T34" s="107"/>
      <c r="U34" s="56"/>
      <c r="V34" s="102"/>
      <c r="W34" s="96"/>
      <c r="X34" s="107"/>
      <c r="Y34" s="47"/>
      <c r="Z34" s="92"/>
      <c r="AA34" s="94"/>
      <c r="AB34" s="104"/>
      <c r="AC34" s="47"/>
      <c r="AE34" s="5">
        <v>28</v>
      </c>
      <c r="AF34" s="94"/>
      <c r="AG34" s="9" t="str">
        <f>January!AG34</f>
        <v>Realestate Taxes</v>
      </c>
      <c r="AH34">
        <f t="array" ref="AH34">SUM(IF($B$7:$B$11=AE34,$E$7:$E$11),IF($F$7:$F$11=AE34,$I$7:$I$11),IF($J$7:$J$11=AE34,$M$7:$M$11),IF($N$7:$N$11=AE34,$Q$7:$Q$11),IF($R$7:$R$11=AE34,$U$7:$U$11),IF($V$7:$V$11=AE34,$Y$7:$Y$11),IF($Z$7:$Z$11=AE34,$AC$7:$AC$11),
IF($B$15:$B$19=AE34,$E$15:$E$19),IF($F$15:$F$19=AE34,$I$15:$I$19),IF($J$15:$J$19=AE34,$M$15:$M$19),IF($N$15:$N$19=AE34,$Q$15:$Q$19),IF($R$15:$R$19=AE34,$U$15:$U$19),IF($V$15:$V$19=AE34,$Y$15:$Y$19),IF($Z$15:$Z$19=AE34,$AC$15:$AC$19),
IF($B$23:$B$27=AE34,$E$23:$E$27),IF($F$23:$F$27=AE34,$I$23:$I$27),IF($J$23:$J$27=AE34,$M$23:$M$27),IF($N$23:$N$27=AE34,$Q$23:$Q$27),IF($R$23:$R$27=AE34,$U$23:$U$27),IF($V$23:$V$27=AE34,$Y$23:$Y$27),IF($Z$23:$Z$27=AE34,$AC$23:$AC$27),
IF($B$31:$B$35=AE34,$E$31:$E$35),IF($F$31:$F$35=AE34,$I$31:$I$35),IF($J$31:$J$35=AE34,$M$31:$M$35),IF($N$31:$N$35=AE34,$Q$31:$Q$35),IF($R$31:$R$35=AE34,$U$31:$U$35),IF($V$31:$V$35=AE34,$Y$31:$Y$35),IF($Z$31:$Z$35=AE34,$AC$31:$AC$35),
IF($B$39:$B$43=AE34,$E$39:$E$43),IF($F$39:$F$43=AE34,$I$39:$I$43),IF($J$39:$J$43=AE34,$M$39:$M$43),IF($N$39:$N$43=AE34,$Q$39:$Q$43),IF($R$39:$R$43=AE34,$U$39:$U$43),IF($V$39:$V$43=AE34,$Y$39:$Y$43),IF($Z$39:$Z$43=AE34,$AC$39:$AC$43),
IF($B$47:$B$51=AE34,$E$47:$E$51),IF($F$47:$F$51=AE34,$I$47:$I$51),IF($J$47:$J$51=AE34,$M$47:$M$51),IF($N$47:$N$51=AE34,$Q$47:$Q$51),IF($R$47:$R$51=AE34,$U$47:$U$51),IF($V$47:$V$51=AE34,$Y$47:$Y$51),IF($Z$47:$Z$51=AE34,$AC$47:$AC$51))</f>
        <v>0</v>
      </c>
      <c r="AJ34" s="5"/>
      <c r="AK34" s="5"/>
      <c r="AL34" s="9"/>
      <c r="AM34"/>
    </row>
    <row r="35" spans="2:39" s="89" customFormat="1" x14ac:dyDescent="0.2">
      <c r="B35" s="102"/>
      <c r="C35" s="96"/>
      <c r="D35" s="107"/>
      <c r="E35" s="56"/>
      <c r="F35" s="102"/>
      <c r="G35" s="96"/>
      <c r="H35" s="107"/>
      <c r="I35" s="56"/>
      <c r="J35" s="102"/>
      <c r="K35" s="96"/>
      <c r="L35" s="107"/>
      <c r="M35" s="56"/>
      <c r="N35" s="102"/>
      <c r="O35" s="96"/>
      <c r="P35" s="107"/>
      <c r="Q35" s="56"/>
      <c r="R35" s="102"/>
      <c r="S35" s="96"/>
      <c r="T35" s="107"/>
      <c r="U35" s="56"/>
      <c r="V35" s="102"/>
      <c r="W35" s="96"/>
      <c r="X35" s="107"/>
      <c r="Y35" s="47"/>
      <c r="Z35" s="92"/>
      <c r="AA35" s="94"/>
      <c r="AB35" s="104"/>
      <c r="AC35" s="47"/>
      <c r="AE35" s="5">
        <v>29</v>
      </c>
      <c r="AF35" s="94"/>
      <c r="AG35" s="9" t="str">
        <f>January!AG35</f>
        <v>Home/Renters Insurance</v>
      </c>
      <c r="AH35">
        <f t="array" ref="AH35">SUM(IF($B$7:$B$11=AE35,$E$7:$E$11),IF($F$7:$F$11=AE35,$I$7:$I$11),IF($J$7:$J$11=AE35,$M$7:$M$11),IF($N$7:$N$11=AE35,$Q$7:$Q$11),IF($R$7:$R$11=AE35,$U$7:$U$11),IF($V$7:$V$11=AE35,$Y$7:$Y$11),IF($Z$7:$Z$11=AE35,$AC$7:$AC$11),
IF($B$15:$B$19=AE35,$E$15:$E$19),IF($F$15:$F$19=AE35,$I$15:$I$19),IF($J$15:$J$19=AE35,$M$15:$M$19),IF($N$15:$N$19=AE35,$Q$15:$Q$19),IF($R$15:$R$19=AE35,$U$15:$U$19),IF($V$15:$V$19=AE35,$Y$15:$Y$19),IF($Z$15:$Z$19=AE35,$AC$15:$AC$19),
IF($B$23:$B$27=AE35,$E$23:$E$27),IF($F$23:$F$27=AE35,$I$23:$I$27),IF($J$23:$J$27=AE35,$M$23:$M$27),IF($N$23:$N$27=AE35,$Q$23:$Q$27),IF($R$23:$R$27=AE35,$U$23:$U$27),IF($V$23:$V$27=AE35,$Y$23:$Y$27),IF($Z$23:$Z$27=AE35,$AC$23:$AC$27),
IF($B$31:$B$35=AE35,$E$31:$E$35),IF($F$31:$F$35=AE35,$I$31:$I$35),IF($J$31:$J$35=AE35,$M$31:$M$35),IF($N$31:$N$35=AE35,$Q$31:$Q$35),IF($R$31:$R$35=AE35,$U$31:$U$35),IF($V$31:$V$35=AE35,$Y$31:$Y$35),IF($Z$31:$Z$35=AE35,$AC$31:$AC$35),
IF($B$39:$B$43=AE35,$E$39:$E$43),IF($F$39:$F$43=AE35,$I$39:$I$43),IF($J$39:$J$43=AE35,$M$39:$M$43),IF($N$39:$N$43=AE35,$Q$39:$Q$43),IF($R$39:$R$43=AE35,$U$39:$U$43),IF($V$39:$V$43=AE35,$Y$39:$Y$43),IF($Z$39:$Z$43=AE35,$AC$39:$AC$43),
IF($B$47:$B$51=AE35,$E$47:$E$51),IF($F$47:$F$51=AE35,$I$47:$I$51),IF($J$47:$J$51=AE35,$M$47:$M$51),IF($N$47:$N$51=AE35,$Q$47:$Q$51),IF($R$47:$R$51=AE35,$U$47:$U$51),IF($V$47:$V$51=AE35,$Y$47:$Y$51),IF($Z$47:$Z$51=AE35,$AC$47:$AC$51))</f>
        <v>0</v>
      </c>
      <c r="AJ35" s="5"/>
      <c r="AK35" s="5"/>
      <c r="AL35" s="9"/>
      <c r="AM35"/>
    </row>
    <row r="36" spans="2:39" s="89" customFormat="1" x14ac:dyDescent="0.2">
      <c r="B36" s="173">
        <f>Z28+1</f>
        <v>18</v>
      </c>
      <c r="C36" s="174"/>
      <c r="D36" s="107" t="s">
        <v>51</v>
      </c>
      <c r="E36" s="56">
        <f t="array" ref="E36">AC28+SUM(IF(C31:C35=1,E31:E35))</f>
        <v>1200</v>
      </c>
      <c r="F36" s="173">
        <f>B36+1</f>
        <v>19</v>
      </c>
      <c r="G36" s="174"/>
      <c r="H36" s="107" t="s">
        <v>51</v>
      </c>
      <c r="I36" s="56">
        <f t="array" ref="I36">E36+SUM(IF(G31:G35=1,I31:I35))</f>
        <v>1200</v>
      </c>
      <c r="J36" s="173">
        <f>F36+1</f>
        <v>20</v>
      </c>
      <c r="K36" s="174"/>
      <c r="L36" s="107" t="s">
        <v>51</v>
      </c>
      <c r="M36" s="56">
        <f t="array" ref="M36">I36+SUM(IF(K31:K35=1,M31:M35))</f>
        <v>1200</v>
      </c>
      <c r="N36" s="173">
        <f>J36+1</f>
        <v>21</v>
      </c>
      <c r="O36" s="174"/>
      <c r="P36" s="107" t="s">
        <v>51</v>
      </c>
      <c r="Q36" s="56">
        <f t="array" ref="Q36">M36+SUM(IF(O31:O35=1,Q31:Q35))</f>
        <v>1200</v>
      </c>
      <c r="R36" s="173">
        <f>N36+1</f>
        <v>22</v>
      </c>
      <c r="S36" s="174"/>
      <c r="T36" s="107" t="s">
        <v>51</v>
      </c>
      <c r="U36" s="56">
        <f t="array" ref="U36">Q36+SUM(IF(S31:S35=1,U31:U35))</f>
        <v>1200</v>
      </c>
      <c r="V36" s="173">
        <f>R36+1</f>
        <v>23</v>
      </c>
      <c r="W36" s="174"/>
      <c r="X36" s="107" t="s">
        <v>51</v>
      </c>
      <c r="Y36" s="47">
        <f t="array" ref="Y36">U36+SUM(IF(W31:W35=1,Y31:Y35))</f>
        <v>1200</v>
      </c>
      <c r="Z36" s="190">
        <f>V36+1</f>
        <v>24</v>
      </c>
      <c r="AA36" s="191"/>
      <c r="AB36" s="104" t="s">
        <v>51</v>
      </c>
      <c r="AC36" s="47">
        <f t="array" ref="AC36">Y36+SUM(IF(AA31:AA35=1,AC31:AC35))</f>
        <v>1200</v>
      </c>
      <c r="AE36" s="5">
        <v>30</v>
      </c>
      <c r="AF36" s="94"/>
      <c r="AG36" s="9" t="str">
        <f>January!AG36</f>
        <v>Home Improvement</v>
      </c>
      <c r="AH36">
        <f t="array" ref="AH36">SUM(IF($B$7:$B$11=AE36,$E$7:$E$11),IF($F$7:$F$11=AE36,$I$7:$I$11),IF($J$7:$J$11=AE36,$M$7:$M$11),IF($N$7:$N$11=AE36,$Q$7:$Q$11),IF($R$7:$R$11=AE36,$U$7:$U$11),IF($V$7:$V$11=AE36,$Y$7:$Y$11),IF($Z$7:$Z$11=AE36,$AC$7:$AC$11),
IF($B$15:$B$19=AE36,$E$15:$E$19),IF($F$15:$F$19=AE36,$I$15:$I$19),IF($J$15:$J$19=AE36,$M$15:$M$19),IF($N$15:$N$19=AE36,$Q$15:$Q$19),IF($R$15:$R$19=AE36,$U$15:$U$19),IF($V$15:$V$19=AE36,$Y$15:$Y$19),IF($Z$15:$Z$19=AE36,$AC$15:$AC$19),
IF($B$23:$B$27=AE36,$E$23:$E$27),IF($F$23:$F$27=AE36,$I$23:$I$27),IF($J$23:$J$27=AE36,$M$23:$M$27),IF($N$23:$N$27=AE36,$Q$23:$Q$27),IF($R$23:$R$27=AE36,$U$23:$U$27),IF($V$23:$V$27=AE36,$Y$23:$Y$27),IF($Z$23:$Z$27=AE36,$AC$23:$AC$27),
IF($B$31:$B$35=AE36,$E$31:$E$35),IF($F$31:$F$35=AE36,$I$31:$I$35),IF($J$31:$J$35=AE36,$M$31:$M$35),IF($N$31:$N$35=AE36,$Q$31:$Q$35),IF($R$31:$R$35=AE36,$U$31:$U$35),IF($V$31:$V$35=AE36,$Y$31:$Y$35),IF($Z$31:$Z$35=AE36,$AC$31:$AC$35),
IF($B$39:$B$43=AE36,$E$39:$E$43),IF($F$39:$F$43=AE36,$I$39:$I$43),IF($J$39:$J$43=AE36,$M$39:$M$43),IF($N$39:$N$43=AE36,$Q$39:$Q$43),IF($R$39:$R$43=AE36,$U$39:$U$43),IF($V$39:$V$43=AE36,$Y$39:$Y$43),IF($Z$39:$Z$43=AE36,$AC$39:$AC$43),
IF($B$47:$B$51=AE36,$E$47:$E$51),IF($F$47:$F$51=AE36,$I$47:$I$51),IF($J$47:$J$51=AE36,$M$47:$M$51),IF($N$47:$N$51=AE36,$Q$47:$Q$51),IF($R$47:$R$51=AE36,$U$47:$U$51),IF($V$47:$V$51=AE36,$Y$47:$Y$51),IF($Z$47:$Z$51=AE36,$AC$47:$AC$51))</f>
        <v>0</v>
      </c>
      <c r="AJ36" s="5"/>
      <c r="AK36" s="5"/>
      <c r="AL36" s="9"/>
      <c r="AM36"/>
    </row>
    <row r="37" spans="2:39" s="89" customFormat="1" x14ac:dyDescent="0.2">
      <c r="B37" s="173"/>
      <c r="C37" s="174"/>
      <c r="D37" s="107" t="s">
        <v>60</v>
      </c>
      <c r="E37" s="152">
        <f t="array" ref="E37">AC29+SUM(IF(C31:C35=2,E31:E35))-SUM(IF(B31:B35={33},E31:E35))</f>
        <v>5000</v>
      </c>
      <c r="F37" s="173"/>
      <c r="G37" s="174"/>
      <c r="H37" s="107" t="s">
        <v>60</v>
      </c>
      <c r="I37" s="152">
        <f t="array" ref="I37">E37+SUM(IF(G31:G35=2,I31:I35))-SUM(IF(F31:F35={33},I31:I35))</f>
        <v>5000</v>
      </c>
      <c r="J37" s="173"/>
      <c r="K37" s="174"/>
      <c r="L37" s="107" t="s">
        <v>60</v>
      </c>
      <c r="M37" s="152">
        <f t="array" ref="M37">I37+SUM(IF(K31:K35=2,M31:M35))-SUM(IF(J31:J35={33},M31:M35))</f>
        <v>5000</v>
      </c>
      <c r="N37" s="173"/>
      <c r="O37" s="174"/>
      <c r="P37" s="107" t="s">
        <v>60</v>
      </c>
      <c r="Q37" s="152">
        <f t="array" ref="Q37">M37+SUM(IF(O31:O35=2,Q31:Q35))-SUM(IF(N31:N35={33},Q31:Q35))</f>
        <v>5000</v>
      </c>
      <c r="R37" s="173"/>
      <c r="S37" s="174"/>
      <c r="T37" s="107" t="s">
        <v>60</v>
      </c>
      <c r="U37" s="152">
        <f t="array" ref="U37">Q37+SUM(IF(S31:S35=2,U31:U35))-SUM(IF(R31:R35={33},U31:U35))</f>
        <v>5000</v>
      </c>
      <c r="V37" s="173"/>
      <c r="W37" s="174"/>
      <c r="X37" s="107" t="s">
        <v>60</v>
      </c>
      <c r="Y37" s="21">
        <f t="array" ref="Y37">U37+SUM(IF(W31:W35=2,Y31:Y35))-SUM(IF(V31:V35={33},Y31:Y35))</f>
        <v>5000</v>
      </c>
      <c r="Z37" s="190"/>
      <c r="AA37" s="191"/>
      <c r="AB37" s="104" t="s">
        <v>60</v>
      </c>
      <c r="AC37" s="21">
        <f t="array" ref="AC37">Y37+SUM(IF(AA31:AA35=2,AC31:AC35))-SUM(IF(Z31:Z35={33},AC31:AC35))</f>
        <v>5000</v>
      </c>
      <c r="AE37" s="5">
        <v>31</v>
      </c>
      <c r="AF37" s="94"/>
      <c r="AG37" s="9" t="str">
        <f>January!AG37</f>
        <v>Other Expenses</v>
      </c>
      <c r="AH37">
        <f t="array" ref="AH37">SUM(IF($B$7:$B$11=AE37,$E$7:$E$11),IF($F$7:$F$11=AE37,$I$7:$I$11),IF($J$7:$J$11=AE37,$M$7:$M$11),IF($N$7:$N$11=AE37,$Q$7:$Q$11),IF($R$7:$R$11=AE37,$U$7:$U$11),IF($V$7:$V$11=AE37,$Y$7:$Y$11),IF($Z$7:$Z$11=AE37,$AC$7:$AC$11),
IF($B$15:$B$19=AE37,$E$15:$E$19),IF($F$15:$F$19=AE37,$I$15:$I$19),IF($J$15:$J$19=AE37,$M$15:$M$19),IF($N$15:$N$19=AE37,$Q$15:$Q$19),IF($R$15:$R$19=AE37,$U$15:$U$19),IF($V$15:$V$19=AE37,$Y$15:$Y$19),IF($Z$15:$Z$19=AE37,$AC$15:$AC$19),
IF($B$23:$B$27=AE37,$E$23:$E$27),IF($F$23:$F$27=AE37,$I$23:$I$27),IF($J$23:$J$27=AE37,$M$23:$M$27),IF($N$23:$N$27=AE37,$Q$23:$Q$27),IF($R$23:$R$27=AE37,$U$23:$U$27),IF($V$23:$V$27=AE37,$Y$23:$Y$27),IF($Z$23:$Z$27=AE37,$AC$23:$AC$27),
IF($B$31:$B$35=AE37,$E$31:$E$35),IF($F$31:$F$35=AE37,$I$31:$I$35),IF($J$31:$J$35=AE37,$M$31:$M$35),IF($N$31:$N$35=AE37,$Q$31:$Q$35),IF($R$31:$R$35=AE37,$U$31:$U$35),IF($V$31:$V$35=AE37,$Y$31:$Y$35),IF($Z$31:$Z$35=AE37,$AC$31:$AC$35),
IF($B$39:$B$43=AE37,$E$39:$E$43),IF($F$39:$F$43=AE37,$I$39:$I$43),IF($J$39:$J$43=AE37,$M$39:$M$43),IF($N$39:$N$43=AE37,$Q$39:$Q$43),IF($R$39:$R$43=AE37,$U$39:$U$43),IF($V$39:$V$43=AE37,$Y$39:$Y$43),IF($Z$39:$Z$43=AE37,$AC$39:$AC$43),
IF($B$47:$B$51=AE37,$E$47:$E$51),IF($F$47:$F$51=AE37,$I$47:$I$51),IF($J$47:$J$51=AE37,$M$47:$M$51),IF($N$47:$N$51=AE37,$Q$47:$Q$51),IF($R$47:$R$51=AE37,$U$47:$U$51),IF($V$47:$V$51=AE37,$Y$47:$Y$51),IF($Z$47:$Z$51=AE37,$AC$47:$AC$51))</f>
        <v>0</v>
      </c>
      <c r="AJ37" s="5"/>
      <c r="AK37" s="5"/>
      <c r="AL37" s="9"/>
      <c r="AM37"/>
    </row>
    <row r="38" spans="2:39" ht="13.5" thickBot="1" x14ac:dyDescent="0.25">
      <c r="B38" s="175"/>
      <c r="C38" s="176"/>
      <c r="D38" s="153" t="s">
        <v>48</v>
      </c>
      <c r="E38" s="154">
        <f t="array" ref="E38">AC30+SUM(IF(C31:C35=3,E31:E35))-SUM(IF(B31:B35={34},E31:E35))</f>
        <v>-800</v>
      </c>
      <c r="F38" s="175"/>
      <c r="G38" s="176"/>
      <c r="H38" s="153" t="s">
        <v>48</v>
      </c>
      <c r="I38" s="154">
        <f t="array" ref="I38">E38+SUM(IF(G31:G35=3,I31:I35))-SUM(IF(F31:F35={34},I31:I35))</f>
        <v>-800</v>
      </c>
      <c r="J38" s="175"/>
      <c r="K38" s="176"/>
      <c r="L38" s="153" t="s">
        <v>48</v>
      </c>
      <c r="M38" s="154">
        <f t="array" ref="M38">I38+SUM(IF(K31:K35=3,M31:M35))-SUM(IF(J31:J35={34},M31:M35))</f>
        <v>-800</v>
      </c>
      <c r="N38" s="175"/>
      <c r="O38" s="176"/>
      <c r="P38" s="153" t="s">
        <v>48</v>
      </c>
      <c r="Q38" s="154">
        <f t="array" ref="Q38">M38+SUM(IF(O31:O35=3,Q31:Q35))-SUM(IF(N31:N35={34},Q31:Q35))</f>
        <v>-800</v>
      </c>
      <c r="R38" s="175"/>
      <c r="S38" s="176"/>
      <c r="T38" s="153" t="s">
        <v>48</v>
      </c>
      <c r="U38" s="154">
        <f t="array" ref="U38">Q38+SUM(IF(S31:S35=3,U31:U35))-SUM(IF(R31:R35={34},U31:U35))</f>
        <v>-800</v>
      </c>
      <c r="V38" s="175"/>
      <c r="W38" s="176"/>
      <c r="X38" s="153" t="s">
        <v>48</v>
      </c>
      <c r="Y38" s="25">
        <f t="array" ref="Y38">U38+SUM(IF(W31:W35=3,Y31:Y35))-SUM(IF(V31:V35={34},Y31:Y35))</f>
        <v>-800</v>
      </c>
      <c r="Z38" s="192"/>
      <c r="AA38" s="193"/>
      <c r="AB38" s="105" t="s">
        <v>48</v>
      </c>
      <c r="AC38" s="25">
        <f t="array" ref="AC38">Y38+SUM(IF(AA31:AA35=3,AC31:AC35))-SUM(IF(Z31:Z35={34},AC31:AC35))</f>
        <v>-800</v>
      </c>
      <c r="AE38" s="5">
        <v>32</v>
      </c>
      <c r="AF38" s="94"/>
      <c r="AG38" s="9" t="str">
        <f>January!AG38</f>
        <v>Add't Exp. (Furnishing)</v>
      </c>
      <c r="AH38">
        <f t="array" ref="AH38">SUM(IF($B$7:$B$11=AE38,$E$7:$E$11),IF($F$7:$F$11=AE38,$I$7:$I$11),IF($J$7:$J$11=AE38,$M$7:$M$11),IF($N$7:$N$11=AE38,$Q$7:$Q$11),IF($R$7:$R$11=AE38,$U$7:$U$11),IF($V$7:$V$11=AE38,$Y$7:$Y$11),IF($Z$7:$Z$11=AE38,$AC$7:$AC$11),
IF($B$15:$B$19=AE38,$E$15:$E$19),IF($F$15:$F$19=AE38,$I$15:$I$19),IF($J$15:$J$19=AE38,$M$15:$M$19),IF($N$15:$N$19=AE38,$Q$15:$Q$19),IF($R$15:$R$19=AE38,$U$15:$U$19),IF($V$15:$V$19=AE38,$Y$15:$Y$19),IF($Z$15:$Z$19=AE38,$AC$15:$AC$19),
IF($B$23:$B$27=AE38,$E$23:$E$27),IF($F$23:$F$27=AE38,$I$23:$I$27),IF($J$23:$J$27=AE38,$M$23:$M$27),IF($N$23:$N$27=AE38,$Q$23:$Q$27),IF($R$23:$R$27=AE38,$U$23:$U$27),IF($V$23:$V$27=AE38,$Y$23:$Y$27),IF($Z$23:$Z$27=AE38,$AC$23:$AC$27),
IF($B$31:$B$35=AE38,$E$31:$E$35),IF($F$31:$F$35=AE38,$I$31:$I$35),IF($J$31:$J$35=AE38,$M$31:$M$35),IF($N$31:$N$35=AE38,$Q$31:$Q$35),IF($R$31:$R$35=AE38,$U$31:$U$35),IF($V$31:$V$35=AE38,$Y$31:$Y$35),IF($Z$31:$Z$35=AE38,$AC$31:$AC$35),
IF($B$39:$B$43=AE38,$E$39:$E$43),IF($F$39:$F$43=AE38,$I$39:$I$43),IF($J$39:$J$43=AE38,$M$39:$M$43),IF($N$39:$N$43=AE38,$Q$39:$Q$43),IF($R$39:$R$43=AE38,$U$39:$U$43),IF($V$39:$V$43=AE38,$Y$39:$Y$43),IF($Z$39:$Z$43=AE38,$AC$39:$AC$43),
IF($B$47:$B$51=AE38,$E$47:$E$51),IF($F$47:$F$51=AE38,$I$47:$I$51),IF($J$47:$J$51=AE38,$M$47:$M$51),IF($N$47:$N$51=AE38,$Q$47:$Q$51),IF($R$47:$R$51=AE38,$U$47:$U$51),IF($V$47:$V$51=AE38,$Y$47:$Y$51),IF($Z$47:$Z$51=AE38,$AC$47:$AC$51))</f>
        <v>0</v>
      </c>
      <c r="AJ38" s="5"/>
      <c r="AK38" s="5"/>
      <c r="AL38" s="9"/>
    </row>
    <row r="39" spans="2:39" s="89" customFormat="1" x14ac:dyDescent="0.2">
      <c r="B39" s="101"/>
      <c r="C39" s="111"/>
      <c r="D39" s="106"/>
      <c r="E39" s="100"/>
      <c r="F39" s="102"/>
      <c r="G39" s="96"/>
      <c r="H39" s="113"/>
      <c r="I39" s="56"/>
      <c r="J39" s="102"/>
      <c r="K39" s="96"/>
      <c r="L39" s="113"/>
      <c r="M39" s="56"/>
      <c r="N39" s="102"/>
      <c r="O39" s="96"/>
      <c r="P39" s="113"/>
      <c r="Q39" s="56"/>
      <c r="R39" s="102"/>
      <c r="S39" s="96"/>
      <c r="T39" s="113"/>
      <c r="U39" s="56"/>
      <c r="V39" s="102"/>
      <c r="W39" s="96"/>
      <c r="X39" s="113"/>
      <c r="Y39" s="56"/>
      <c r="Z39" s="127"/>
      <c r="AA39" s="128"/>
      <c r="AB39" s="129"/>
      <c r="AC39" s="130"/>
      <c r="AE39" s="93">
        <v>33</v>
      </c>
      <c r="AF39" s="94"/>
      <c r="AG39" s="14" t="s">
        <v>64</v>
      </c>
      <c r="AH39">
        <f t="array" ref="AH39">SUM(IF($B$7:$B$11=AE39,$E$7:$E$11),IF($F$7:$F$11=AE39,$I$7:$I$11),IF($J$7:$J$11=AE39,$M$7:$M$11),IF($N$7:$N$11=AE39,$Q$7:$Q$11),IF($R$7:$R$11=AE39,$U$7:$U$11),IF($V$7:$V$11=AE39,$Y$7:$Y$11),IF($Z$7:$Z$11=AE39,$AC$7:$AC$11),
IF($B$15:$B$19=AE39,$E$15:$E$19),IF($F$15:$F$19=AE39,$I$15:$I$19),IF($J$15:$J$19=AE39,$M$15:$M$19),IF($N$15:$N$19=AE39,$Q$15:$Q$19),IF($R$15:$R$19=AE39,$U$15:$U$19),IF($V$15:$V$19=AE39,$Y$15:$Y$19),IF($Z$15:$Z$19=AE39,$AC$15:$AC$19),
IF($B$23:$B$27=AE39,$E$23:$E$27),IF($F$23:$F$27=AE39,$I$23:$I$27),IF($J$23:$J$27=AE39,$M$23:$M$27),IF($N$23:$N$27=AE39,$Q$23:$Q$27),IF($R$23:$R$27=AE39,$U$23:$U$27),IF($V$23:$V$27=AE39,$Y$23:$Y$27),IF($Z$23:$Z$27=AE39,$AC$23:$AC$27),
IF($B$31:$B$35=AE39,$E$31:$E$35),IF($F$31:$F$35=AE39,$I$31:$I$35),IF($J$31:$J$35=AE39,$M$31:$M$35),IF($N$31:$N$35=AE39,$Q$31:$Q$35),IF($R$31:$R$35=AE39,$U$31:$U$35),IF($V$31:$V$35=AE39,$Y$31:$Y$35),IF($Z$31:$Z$35=AE39,$AC$31:$AC$35),
IF($B$39:$B$43=AE39,$E$39:$E$43),IF($F$39:$F$43=AE39,$I$39:$I$43),IF($J$39:$J$43=AE39,$M$39:$M$43),IF($N$39:$N$43=AE39,$Q$39:$Q$43),IF($R$39:$R$43=AE39,$U$39:$U$43),IF($V$39:$V$43=AE39,$Y$39:$Y$43),IF($Z$39:$Z$43=AE39,$AC$39:$AC$43),
IF($B$47:$B$51=AE39,$E$47:$E$51),IF($F$47:$F$51=AE39,$I$47:$I$51),IF($J$47:$J$51=AE39,$M$47:$M$51),IF($N$47:$N$51=AE39,$Q$47:$Q$51),IF($R$47:$R$51=AE39,$U$47:$U$51),IF($V$47:$V$51=AE39,$Y$47:$Y$51),IF($Z$47:$Z$51=AE39,$AC$47:$AC$51))</f>
        <v>0</v>
      </c>
      <c r="AM39"/>
    </row>
    <row r="40" spans="2:39" s="89" customFormat="1" x14ac:dyDescent="0.2">
      <c r="B40" s="102"/>
      <c r="C40" s="96"/>
      <c r="D40" s="107"/>
      <c r="E40" s="56"/>
      <c r="F40" s="102"/>
      <c r="G40" s="96"/>
      <c r="H40" s="107"/>
      <c r="I40" s="56"/>
      <c r="J40" s="102"/>
      <c r="K40" s="96"/>
      <c r="L40" s="107"/>
      <c r="M40" s="56"/>
      <c r="N40" s="102"/>
      <c r="O40" s="96"/>
      <c r="P40" s="107"/>
      <c r="Q40" s="56"/>
      <c r="R40" s="102"/>
      <c r="S40" s="96"/>
      <c r="T40" s="107"/>
      <c r="U40" s="56"/>
      <c r="V40" s="102"/>
      <c r="W40" s="96"/>
      <c r="X40" s="107"/>
      <c r="Y40" s="56"/>
      <c r="Z40" s="131"/>
      <c r="AA40" s="132"/>
      <c r="AB40" s="133"/>
      <c r="AC40" s="134"/>
      <c r="AE40" s="93">
        <v>34</v>
      </c>
      <c r="AF40" s="94"/>
      <c r="AG40" s="14" t="s">
        <v>63</v>
      </c>
      <c r="AH40">
        <f t="array" ref="AH40">SUM(IF($B$7:$B$11=AE40,$E$7:$E$11),IF($F$7:$F$11=AE40,$I$7:$I$11),IF($J$7:$J$11=AE40,$M$7:$M$11),IF($N$7:$N$11=AE40,$Q$7:$Q$11),IF($R$7:$R$11=AE40,$U$7:$U$11),IF($V$7:$V$11=AE40,$Y$7:$Y$11),IF($Z$7:$Z$11=AE40,$AC$7:$AC$11),
IF($B$15:$B$19=AE40,$E$15:$E$19),IF($F$15:$F$19=AE40,$I$15:$I$19),IF($J$15:$J$19=AE40,$M$15:$M$19),IF($N$15:$N$19=AE40,$Q$15:$Q$19),IF($R$15:$R$19=AE40,$U$15:$U$19),IF($V$15:$V$19=AE40,$Y$15:$Y$19),IF($Z$15:$Z$19=AE40,$AC$15:$AC$19),
IF($B$23:$B$27=AE40,$E$23:$E$27),IF($F$23:$F$27=AE40,$I$23:$I$27),IF($J$23:$J$27=AE40,$M$23:$M$27),IF($N$23:$N$27=AE40,$Q$23:$Q$27),IF($R$23:$R$27=AE40,$U$23:$U$27),IF($V$23:$V$27=AE40,$Y$23:$Y$27),IF($Z$23:$Z$27=AE40,$AC$23:$AC$27),
IF($B$31:$B$35=AE40,$E$31:$E$35),IF($F$31:$F$35=AE40,$I$31:$I$35),IF($J$31:$J$35=AE40,$M$31:$M$35),IF($N$31:$N$35=AE40,$Q$31:$Q$35),IF($R$31:$R$35=AE40,$U$31:$U$35),IF($V$31:$V$35=AE40,$Y$31:$Y$35),IF($Z$31:$Z$35=AE40,$AC$31:$AC$35),
IF($B$39:$B$43=AE40,$E$39:$E$43),IF($F$39:$F$43=AE40,$I$39:$I$43),IF($J$39:$J$43=AE40,$M$39:$M$43),IF($N$39:$N$43=AE40,$Q$39:$Q$43),IF($R$39:$R$43=AE40,$U$39:$U$43),IF($V$39:$V$43=AE40,$Y$39:$Y$43),IF($Z$39:$Z$43=AE40,$AC$39:$AC$43),
IF($B$47:$B$51=AE40,$E$47:$E$51),IF($F$47:$F$51=AE40,$I$47:$I$51),IF($J$47:$J$51=AE40,$M$47:$M$51),IF($N$47:$N$51=AE40,$Q$47:$Q$51),IF($R$47:$R$51=AE40,$U$47:$U$51),IF($V$47:$V$51=AE40,$Y$47:$Y$51),IF($Z$47:$Z$51=AE40,$AC$47:$AC$51))</f>
        <v>0</v>
      </c>
      <c r="AK40" s="93"/>
      <c r="AL40" s="94"/>
      <c r="AM40"/>
    </row>
    <row r="41" spans="2:39" s="89" customFormat="1" x14ac:dyDescent="0.2">
      <c r="B41" s="102"/>
      <c r="C41" s="96"/>
      <c r="D41" s="107"/>
      <c r="E41" s="56"/>
      <c r="F41" s="102"/>
      <c r="G41" s="96"/>
      <c r="H41" s="107"/>
      <c r="I41" s="56"/>
      <c r="J41" s="102"/>
      <c r="K41" s="96"/>
      <c r="L41" s="107"/>
      <c r="M41" s="56"/>
      <c r="N41" s="102"/>
      <c r="O41" s="96"/>
      <c r="P41" s="107"/>
      <c r="Q41" s="56"/>
      <c r="R41" s="102"/>
      <c r="S41" s="96"/>
      <c r="T41" s="107"/>
      <c r="U41" s="56"/>
      <c r="V41" s="102"/>
      <c r="W41" s="96"/>
      <c r="X41" s="107"/>
      <c r="Y41" s="56"/>
      <c r="Z41" s="131"/>
      <c r="AA41" s="132"/>
      <c r="AB41" s="133"/>
      <c r="AC41" s="134"/>
      <c r="AE41" s="93"/>
      <c r="AF41" s="94"/>
      <c r="AG41" s="14"/>
      <c r="AH41"/>
      <c r="AK41" s="93"/>
      <c r="AL41" s="94"/>
      <c r="AM41"/>
    </row>
    <row r="42" spans="2:39" s="89" customFormat="1" x14ac:dyDescent="0.2">
      <c r="B42" s="102"/>
      <c r="C42" s="96"/>
      <c r="D42" s="107"/>
      <c r="E42" s="56"/>
      <c r="F42" s="102"/>
      <c r="G42" s="96"/>
      <c r="H42" s="107"/>
      <c r="I42" s="56"/>
      <c r="J42" s="102"/>
      <c r="K42" s="96"/>
      <c r="L42" s="107"/>
      <c r="M42" s="56"/>
      <c r="N42" s="102"/>
      <c r="O42" s="96"/>
      <c r="P42" s="107"/>
      <c r="Q42" s="56"/>
      <c r="R42" s="102"/>
      <c r="S42" s="96"/>
      <c r="T42" s="107"/>
      <c r="U42" s="56"/>
      <c r="V42" s="102"/>
      <c r="W42" s="96"/>
      <c r="X42" s="107"/>
      <c r="Y42" s="56"/>
      <c r="Z42" s="131"/>
      <c r="AA42" s="132"/>
      <c r="AB42" s="133"/>
      <c r="AC42" s="134"/>
      <c r="AE42" s="95"/>
      <c r="AF42" s="96"/>
      <c r="AG42" s="97"/>
      <c r="AH42"/>
      <c r="AK42" s="93"/>
      <c r="AL42" s="94"/>
      <c r="AM42"/>
    </row>
    <row r="43" spans="2:39" s="89" customFormat="1" x14ac:dyDescent="0.2">
      <c r="B43" s="102"/>
      <c r="C43" s="96"/>
      <c r="D43" s="107"/>
      <c r="E43" s="56"/>
      <c r="F43" s="102"/>
      <c r="G43" s="96"/>
      <c r="H43" s="107"/>
      <c r="I43" s="56"/>
      <c r="J43" s="102"/>
      <c r="K43" s="96"/>
      <c r="L43" s="107"/>
      <c r="M43" s="56"/>
      <c r="N43" s="102"/>
      <c r="O43" s="96"/>
      <c r="P43" s="107"/>
      <c r="Q43" s="56"/>
      <c r="R43" s="102"/>
      <c r="S43" s="96"/>
      <c r="T43" s="107"/>
      <c r="U43" s="56"/>
      <c r="V43" s="102"/>
      <c r="W43" s="96"/>
      <c r="X43" s="107"/>
      <c r="Y43" s="56"/>
      <c r="Z43" s="131"/>
      <c r="AA43" s="132"/>
      <c r="AB43" s="133"/>
      <c r="AC43" s="134"/>
      <c r="AK43" s="93"/>
      <c r="AL43" s="94"/>
      <c r="AM43"/>
    </row>
    <row r="44" spans="2:39" s="89" customFormat="1" x14ac:dyDescent="0.2">
      <c r="B44" s="190">
        <f>Z36+1</f>
        <v>25</v>
      </c>
      <c r="C44" s="191"/>
      <c r="D44" s="104" t="s">
        <v>51</v>
      </c>
      <c r="E44" s="47">
        <f t="array" ref="E44">AC36+SUM(IF(C39:C43=1,E39:E43))</f>
        <v>1200</v>
      </c>
      <c r="F44" s="190">
        <f>B44+1</f>
        <v>26</v>
      </c>
      <c r="G44" s="191"/>
      <c r="H44" s="104" t="s">
        <v>51</v>
      </c>
      <c r="I44" s="47">
        <f t="array" ref="I44">E44+SUM(IF(G39:G43=1,I39:I43))</f>
        <v>1200</v>
      </c>
      <c r="J44" s="190">
        <f>F44+1</f>
        <v>27</v>
      </c>
      <c r="K44" s="191"/>
      <c r="L44" s="104" t="s">
        <v>51</v>
      </c>
      <c r="M44" s="47">
        <f t="array" ref="M44">I44+SUM(IF(K39:K43=1,M39:M43))</f>
        <v>1200</v>
      </c>
      <c r="N44" s="190">
        <f>J44+1</f>
        <v>28</v>
      </c>
      <c r="O44" s="191"/>
      <c r="P44" s="104" t="s">
        <v>51</v>
      </c>
      <c r="Q44" s="47">
        <f t="array" ref="Q44">M44+SUM(IF(O39:O43=1,Q39:Q43))</f>
        <v>1200</v>
      </c>
      <c r="R44" s="190">
        <f>N44+1</f>
        <v>29</v>
      </c>
      <c r="S44" s="191"/>
      <c r="T44" s="104" t="s">
        <v>51</v>
      </c>
      <c r="U44" s="47">
        <f t="array" ref="U44">Q44+SUM(IF(S39:S43=1,U39:U43))</f>
        <v>1200</v>
      </c>
      <c r="V44" s="190">
        <f>R44+1</f>
        <v>30</v>
      </c>
      <c r="W44" s="191"/>
      <c r="X44" s="104" t="s">
        <v>51</v>
      </c>
      <c r="Y44" s="47">
        <f t="array" ref="Y44">U44+SUM(IF(W39:W43=1,Y39:Y43))</f>
        <v>1200</v>
      </c>
      <c r="Z44" s="177">
        <v>1</v>
      </c>
      <c r="AA44" s="178"/>
      <c r="AB44" s="133" t="s">
        <v>51</v>
      </c>
      <c r="AC44" s="134">
        <f t="array" ref="AC44">Y44+SUM(IF(AA39:AA43=1,AC39:AC43))</f>
        <v>1200</v>
      </c>
      <c r="AH44"/>
      <c r="AJ44"/>
      <c r="AK44" s="93"/>
      <c r="AL44" s="94"/>
      <c r="AM44"/>
    </row>
    <row r="45" spans="2:39" s="89" customFormat="1" x14ac:dyDescent="0.2">
      <c r="B45" s="190"/>
      <c r="C45" s="191"/>
      <c r="D45" s="104" t="s">
        <v>60</v>
      </c>
      <c r="E45" s="21">
        <f t="array" ref="E45">AC37+SUM(IF(C39:C43=2,E39:E43))-SUM(IF(B39:B43={33},E39:E43))</f>
        <v>5000</v>
      </c>
      <c r="F45" s="190"/>
      <c r="G45" s="191"/>
      <c r="H45" s="104" t="s">
        <v>60</v>
      </c>
      <c r="I45" s="21">
        <f t="array" ref="I45">E45+SUM(IF(G39:G43=2,I39:I43))-SUM(IF(F39:F43={33},I39:I43))</f>
        <v>5000</v>
      </c>
      <c r="J45" s="190"/>
      <c r="K45" s="191"/>
      <c r="L45" s="104" t="s">
        <v>60</v>
      </c>
      <c r="M45" s="21">
        <f t="array" ref="M45">I45+SUM(IF(K39:K43=2,M39:M43))-SUM(IF(J39:J43={33},M39:M43))</f>
        <v>5000</v>
      </c>
      <c r="N45" s="190"/>
      <c r="O45" s="191"/>
      <c r="P45" s="104" t="s">
        <v>60</v>
      </c>
      <c r="Q45" s="21">
        <f t="array" ref="Q45">M45+SUM(IF(O39:O43=2,Q39:Q43))-SUM(IF(N39:N43={33},Q39:Q43))</f>
        <v>5000</v>
      </c>
      <c r="R45" s="190"/>
      <c r="S45" s="191"/>
      <c r="T45" s="104" t="s">
        <v>60</v>
      </c>
      <c r="U45" s="21">
        <f t="array" ref="U45">Q45+SUM(IF(S39:S43=2,U39:U43))-SUM(IF(R39:R43={33},U39:U43))</f>
        <v>5000</v>
      </c>
      <c r="V45" s="190"/>
      <c r="W45" s="191"/>
      <c r="X45" s="104" t="s">
        <v>60</v>
      </c>
      <c r="Y45" s="21">
        <f t="array" ref="Y45">U45+SUM(IF(W39:W43=2,Y39:Y43))-SUM(IF(V39:V43={33},Y39:Y43))</f>
        <v>5000</v>
      </c>
      <c r="Z45" s="177"/>
      <c r="AA45" s="178"/>
      <c r="AB45" s="133" t="s">
        <v>60</v>
      </c>
      <c r="AC45" s="135">
        <f t="array" ref="AC45">Y45+SUM(IF(AA39:AA43=2,AC39:AC43))-SUM(IF(Z39:Z43={33},AC39:AC43))</f>
        <v>5000</v>
      </c>
      <c r="AH45"/>
      <c r="AJ45"/>
      <c r="AK45" s="93"/>
      <c r="AL45" s="94"/>
      <c r="AM45"/>
    </row>
    <row r="46" spans="2:39" ht="13.5" thickBot="1" x14ac:dyDescent="0.25">
      <c r="B46" s="192"/>
      <c r="C46" s="193"/>
      <c r="D46" s="105" t="s">
        <v>48</v>
      </c>
      <c r="E46" s="25">
        <f t="array" ref="E46">AC38+SUM(IF(C39:C43=3,E39:E43))-SUM(IF(B39:B43={34},E39:E43))</f>
        <v>-800</v>
      </c>
      <c r="F46" s="192"/>
      <c r="G46" s="193"/>
      <c r="H46" s="105" t="s">
        <v>48</v>
      </c>
      <c r="I46" s="25">
        <f t="array" ref="I46">E46+SUM(IF(G39:G43=3,I39:I43))-SUM(IF(F39:F43={34},I39:I43))</f>
        <v>-800</v>
      </c>
      <c r="J46" s="192"/>
      <c r="K46" s="193"/>
      <c r="L46" s="105" t="s">
        <v>48</v>
      </c>
      <c r="M46" s="25">
        <f t="array" ref="M46">I46+SUM(IF(K39:K43=3,M39:M43))-SUM(IF(J39:J43={34},M39:M43))</f>
        <v>-800</v>
      </c>
      <c r="N46" s="192"/>
      <c r="O46" s="193"/>
      <c r="P46" s="105" t="s">
        <v>48</v>
      </c>
      <c r="Q46" s="25">
        <f t="array" ref="Q46">M46+SUM(IF(O39:O43=3,Q39:Q43))-SUM(IF(N39:N43={34},Q39:Q43))</f>
        <v>-800</v>
      </c>
      <c r="R46" s="192"/>
      <c r="S46" s="193"/>
      <c r="T46" s="105" t="s">
        <v>48</v>
      </c>
      <c r="U46" s="25">
        <f t="array" ref="U46">Q46+SUM(IF(S39:S43=3,U39:U43))-SUM(IF(R39:R43={34},U39:U43))</f>
        <v>-800</v>
      </c>
      <c r="V46" s="192"/>
      <c r="W46" s="193"/>
      <c r="X46" s="105" t="s">
        <v>48</v>
      </c>
      <c r="Y46" s="25">
        <f t="array" ref="Y46">U46+SUM(IF(W39:W43=3,Y39:Y43))-SUM(IF(V39:V43={34},Y39:Y43))</f>
        <v>-800</v>
      </c>
      <c r="Z46" s="179"/>
      <c r="AA46" s="180"/>
      <c r="AB46" s="136" t="s">
        <v>48</v>
      </c>
      <c r="AC46" s="137">
        <f t="array" ref="AC46">Y46+SUM(IF(AA39:AA43=3,AC39:AC43))-SUM(IF(Z39:Z43={34},AC39:AC43))</f>
        <v>-800</v>
      </c>
    </row>
    <row r="47" spans="2:39" x14ac:dyDescent="0.2">
      <c r="B47" s="127"/>
      <c r="C47" s="128"/>
      <c r="D47" s="129"/>
      <c r="E47" s="130"/>
      <c r="F47" s="131"/>
      <c r="G47" s="132"/>
      <c r="H47" s="133"/>
      <c r="I47" s="134"/>
      <c r="J47" s="131"/>
      <c r="K47" s="132"/>
      <c r="L47" s="133"/>
      <c r="M47" s="134"/>
      <c r="N47" s="127"/>
      <c r="O47" s="128"/>
      <c r="P47" s="129"/>
      <c r="Q47" s="130"/>
      <c r="R47" s="127"/>
      <c r="S47" s="128"/>
      <c r="T47" s="129"/>
      <c r="U47" s="130"/>
      <c r="V47" s="127"/>
      <c r="W47" s="128"/>
      <c r="X47" s="129"/>
      <c r="Y47" s="130"/>
      <c r="Z47" s="127"/>
      <c r="AA47" s="128"/>
      <c r="AB47" s="129"/>
      <c r="AC47" s="130"/>
    </row>
    <row r="48" spans="2:39" x14ac:dyDescent="0.2">
      <c r="B48" s="131"/>
      <c r="C48" s="132"/>
      <c r="D48" s="133"/>
      <c r="E48" s="134"/>
      <c r="F48" s="131"/>
      <c r="G48" s="132"/>
      <c r="H48" s="133"/>
      <c r="I48" s="134"/>
      <c r="J48" s="131"/>
      <c r="K48" s="132"/>
      <c r="L48" s="133"/>
      <c r="M48" s="134"/>
      <c r="N48" s="131"/>
      <c r="O48" s="132"/>
      <c r="P48" s="133"/>
      <c r="Q48" s="134"/>
      <c r="R48" s="131"/>
      <c r="S48" s="132"/>
      <c r="T48" s="133"/>
      <c r="U48" s="134"/>
      <c r="V48" s="131"/>
      <c r="W48" s="132"/>
      <c r="X48" s="133"/>
      <c r="Y48" s="134"/>
      <c r="Z48" s="131"/>
      <c r="AA48" s="132"/>
      <c r="AB48" s="133"/>
      <c r="AC48" s="134"/>
    </row>
    <row r="49" spans="2:29" x14ac:dyDescent="0.2">
      <c r="B49" s="131"/>
      <c r="C49" s="132"/>
      <c r="D49" s="133"/>
      <c r="E49" s="134"/>
      <c r="F49" s="131"/>
      <c r="G49" s="132"/>
      <c r="H49" s="133"/>
      <c r="I49" s="134"/>
      <c r="J49" s="131"/>
      <c r="K49" s="132"/>
      <c r="L49" s="133"/>
      <c r="M49" s="134"/>
      <c r="N49" s="131"/>
      <c r="O49" s="132"/>
      <c r="P49" s="133"/>
      <c r="Q49" s="134"/>
      <c r="R49" s="131"/>
      <c r="S49" s="132"/>
      <c r="T49" s="133"/>
      <c r="U49" s="134"/>
      <c r="V49" s="131"/>
      <c r="W49" s="132"/>
      <c r="X49" s="133"/>
      <c r="Y49" s="134"/>
      <c r="Z49" s="131"/>
      <c r="AA49" s="132"/>
      <c r="AB49" s="133"/>
      <c r="AC49" s="134"/>
    </row>
    <row r="50" spans="2:29" x14ac:dyDescent="0.2">
      <c r="B50" s="131"/>
      <c r="C50" s="132"/>
      <c r="D50" s="133"/>
      <c r="E50" s="134"/>
      <c r="F50" s="131"/>
      <c r="G50" s="132"/>
      <c r="H50" s="133"/>
      <c r="I50" s="134"/>
      <c r="J50" s="131"/>
      <c r="K50" s="132"/>
      <c r="L50" s="133"/>
      <c r="M50" s="134"/>
      <c r="N50" s="131"/>
      <c r="O50" s="132"/>
      <c r="P50" s="133"/>
      <c r="Q50" s="134"/>
      <c r="R50" s="131"/>
      <c r="S50" s="132"/>
      <c r="T50" s="133"/>
      <c r="U50" s="134"/>
      <c r="V50" s="131"/>
      <c r="W50" s="132"/>
      <c r="X50" s="133"/>
      <c r="Y50" s="134"/>
      <c r="Z50" s="131"/>
      <c r="AA50" s="132"/>
      <c r="AB50" s="133"/>
      <c r="AC50" s="134"/>
    </row>
    <row r="51" spans="2:29" x14ac:dyDescent="0.2">
      <c r="B51" s="131"/>
      <c r="C51" s="132"/>
      <c r="D51" s="133"/>
      <c r="E51" s="134"/>
      <c r="F51" s="131"/>
      <c r="G51" s="132"/>
      <c r="H51" s="133"/>
      <c r="I51" s="134"/>
      <c r="J51" s="131"/>
      <c r="K51" s="132"/>
      <c r="L51" s="133"/>
      <c r="M51" s="134"/>
      <c r="N51" s="131"/>
      <c r="O51" s="132"/>
      <c r="P51" s="133"/>
      <c r="Q51" s="134"/>
      <c r="R51" s="131"/>
      <c r="S51" s="132"/>
      <c r="T51" s="133"/>
      <c r="U51" s="134"/>
      <c r="V51" s="131"/>
      <c r="W51" s="132"/>
      <c r="X51" s="133"/>
      <c r="Y51" s="134"/>
      <c r="Z51" s="131"/>
      <c r="AA51" s="132"/>
      <c r="AB51" s="133"/>
      <c r="AC51" s="134"/>
    </row>
    <row r="52" spans="2:29" x14ac:dyDescent="0.2">
      <c r="B52" s="177">
        <f>Z44+1</f>
        <v>2</v>
      </c>
      <c r="C52" s="178"/>
      <c r="D52" s="133" t="s">
        <v>51</v>
      </c>
      <c r="E52" s="134">
        <f t="array" ref="E52">AC44+SUM(IF(C47:C51=1,E47:E51))</f>
        <v>1200</v>
      </c>
      <c r="F52" s="177">
        <f>B52+1</f>
        <v>3</v>
      </c>
      <c r="G52" s="178"/>
      <c r="H52" s="133" t="s">
        <v>51</v>
      </c>
      <c r="I52" s="134">
        <f t="array" ref="I52">E52+SUM(IF(G47:G51=1,I47:I51))</f>
        <v>1200</v>
      </c>
      <c r="J52" s="177">
        <f>F52+1</f>
        <v>4</v>
      </c>
      <c r="K52" s="178"/>
      <c r="L52" s="133" t="s">
        <v>51</v>
      </c>
      <c r="M52" s="134">
        <f t="array" ref="M52">I52+SUM(IF(K47:K51=1,M47:M51))</f>
        <v>1200</v>
      </c>
      <c r="N52" s="177">
        <f>J52+1</f>
        <v>5</v>
      </c>
      <c r="O52" s="178"/>
      <c r="P52" s="133" t="s">
        <v>51</v>
      </c>
      <c r="Q52" s="134">
        <f t="array" ref="Q52">M52+SUM(IF(O47:O51=1,Q47:Q51))</f>
        <v>1200</v>
      </c>
      <c r="R52" s="177">
        <f>N52+1</f>
        <v>6</v>
      </c>
      <c r="S52" s="178"/>
      <c r="T52" s="133" t="s">
        <v>51</v>
      </c>
      <c r="U52" s="134">
        <f t="array" ref="U52">Q52+SUM(IF(S47:S51=1,U47:U51))</f>
        <v>1200</v>
      </c>
      <c r="V52" s="177">
        <f>R52+1</f>
        <v>7</v>
      </c>
      <c r="W52" s="178"/>
      <c r="X52" s="133" t="s">
        <v>51</v>
      </c>
      <c r="Y52" s="134">
        <f t="array" ref="Y52">U52+SUM(IF(W47:W51=1,Y47:Y51))</f>
        <v>1200</v>
      </c>
      <c r="Z52" s="177">
        <f>V52+1</f>
        <v>8</v>
      </c>
      <c r="AA52" s="178"/>
      <c r="AB52" s="133" t="s">
        <v>51</v>
      </c>
      <c r="AC52" s="134">
        <f t="array" ref="AC52">Y52+SUM(IF(AA47:AA51=1,AC47:AC51))</f>
        <v>1200</v>
      </c>
    </row>
    <row r="53" spans="2:29" x14ac:dyDescent="0.2">
      <c r="B53" s="177"/>
      <c r="C53" s="178"/>
      <c r="D53" s="133" t="s">
        <v>60</v>
      </c>
      <c r="E53" s="135">
        <f t="array" ref="E53">AC45+SUM(IF(C47:C51=2,E47:E51))-SUM(IF(B47:B51={33},E47:E51))</f>
        <v>5000</v>
      </c>
      <c r="F53" s="177"/>
      <c r="G53" s="178"/>
      <c r="H53" s="133" t="s">
        <v>60</v>
      </c>
      <c r="I53" s="135">
        <f t="array" ref="I53">E53+SUM(IF(G47:G51=2,I47:I51))-SUM(IF(F47:F51={33},I47:I51))</f>
        <v>5000</v>
      </c>
      <c r="J53" s="177"/>
      <c r="K53" s="178"/>
      <c r="L53" s="133" t="s">
        <v>60</v>
      </c>
      <c r="M53" s="135">
        <f t="array" ref="M53">I53+SUM(IF(K47:K51=2,M47:M51))-SUM(IF(J47:J51={33},M47:M51))</f>
        <v>5000</v>
      </c>
      <c r="N53" s="177"/>
      <c r="O53" s="178"/>
      <c r="P53" s="133" t="s">
        <v>60</v>
      </c>
      <c r="Q53" s="135">
        <f t="array" ref="Q53">M53+SUM(IF(O47:O51=2,Q47:Q51))-SUM(IF(N47:N51={33},Q47:Q51))</f>
        <v>5000</v>
      </c>
      <c r="R53" s="177"/>
      <c r="S53" s="178"/>
      <c r="T53" s="133" t="s">
        <v>60</v>
      </c>
      <c r="U53" s="135">
        <f t="array" ref="U53">Q53+SUM(IF(S47:S51=2,U47:U51))-SUM(IF(R47:R51={33},U47:U51))</f>
        <v>5000</v>
      </c>
      <c r="V53" s="177"/>
      <c r="W53" s="178"/>
      <c r="X53" s="133" t="s">
        <v>60</v>
      </c>
      <c r="Y53" s="135">
        <f t="array" ref="Y53">U53+SUM(IF(W47:W51=2,Y47:Y51))-SUM(IF(V47:V51={33},Y47:Y51))</f>
        <v>5000</v>
      </c>
      <c r="Z53" s="177"/>
      <c r="AA53" s="178"/>
      <c r="AB53" s="133" t="s">
        <v>60</v>
      </c>
      <c r="AC53" s="135">
        <f t="array" ref="AC53">Y53+SUM(IF(AA47:AA51=2,AC47:AC51))-SUM(IF(Z47:Z51={33},AC47:AC51))</f>
        <v>5000</v>
      </c>
    </row>
    <row r="54" spans="2:29" ht="13.5" thickBot="1" x14ac:dyDescent="0.25">
      <c r="B54" s="179"/>
      <c r="C54" s="180"/>
      <c r="D54" s="136" t="s">
        <v>48</v>
      </c>
      <c r="E54" s="137">
        <f t="array" ref="E54">AC46+SUM(IF(C47:C51=3,E47:E51))-SUM(IF(B47:B51={34},E47:E51))</f>
        <v>-800</v>
      </c>
      <c r="F54" s="179"/>
      <c r="G54" s="180"/>
      <c r="H54" s="136" t="s">
        <v>48</v>
      </c>
      <c r="I54" s="137">
        <f t="array" ref="I54">E54+SUM(IF(G47:G51=3,I47:I51))-SUM(IF(F47:F51={34},I47:I51))</f>
        <v>-800</v>
      </c>
      <c r="J54" s="179"/>
      <c r="K54" s="180"/>
      <c r="L54" s="136" t="s">
        <v>48</v>
      </c>
      <c r="M54" s="137">
        <f t="array" ref="M54">I54+SUM(IF(K47:K51=3,M47:M51))-SUM(IF(J47:J51={34},M47:M51))</f>
        <v>-800</v>
      </c>
      <c r="N54" s="179"/>
      <c r="O54" s="180"/>
      <c r="P54" s="136" t="s">
        <v>48</v>
      </c>
      <c r="Q54" s="137">
        <f t="array" ref="Q54">M54+SUM(IF(O47:O51=3,Q47:Q51))-SUM(IF(N47:N51={34},Q47:Q51))</f>
        <v>-800</v>
      </c>
      <c r="R54" s="179"/>
      <c r="S54" s="180"/>
      <c r="T54" s="136" t="s">
        <v>48</v>
      </c>
      <c r="U54" s="137">
        <f t="array" ref="U54">Q54+SUM(IF(S47:S51=3,U47:U51))-SUM(IF(R47:R51={34},U47:U51))</f>
        <v>-800</v>
      </c>
      <c r="V54" s="179"/>
      <c r="W54" s="180"/>
      <c r="X54" s="136" t="s">
        <v>48</v>
      </c>
      <c r="Y54" s="137">
        <f t="array" ref="Y54">U54+SUM(IF(W47:W51=3,Y47:Y51))-SUM(IF(V47:V51={34},Y47:Y51))</f>
        <v>-800</v>
      </c>
      <c r="Z54" s="179"/>
      <c r="AA54" s="180"/>
      <c r="AB54" s="136" t="s">
        <v>48</v>
      </c>
      <c r="AC54" s="137">
        <f t="array" ref="AC54">Y54+SUM(IF(AA47:AA51=3,AC47:AC51))-SUM(IF(Z47:Z51={34},AC47:AC51))</f>
        <v>-800</v>
      </c>
    </row>
    <row r="55" spans="2:29" x14ac:dyDescent="0.2">
      <c r="D55" s="90" t="s">
        <v>52</v>
      </c>
      <c r="E55" s="2">
        <f>M52</f>
        <v>1200</v>
      </c>
      <c r="H55" s="2">
        <f>E55-E2</f>
        <v>0</v>
      </c>
      <c r="V55" s="15"/>
      <c r="W55" s="15"/>
      <c r="X55" s="15"/>
    </row>
    <row r="56" spans="2:29" x14ac:dyDescent="0.2">
      <c r="D56" s="112" t="s">
        <v>62</v>
      </c>
      <c r="E56" s="2">
        <f>M53</f>
        <v>5000</v>
      </c>
      <c r="H56" s="2">
        <f>E56-E3</f>
        <v>0</v>
      </c>
      <c r="V56" s="15"/>
      <c r="W56" s="15"/>
      <c r="X56" s="15"/>
    </row>
    <row r="57" spans="2:29" x14ac:dyDescent="0.2">
      <c r="D57" s="90" t="s">
        <v>53</v>
      </c>
      <c r="E57" s="2">
        <f>M54</f>
        <v>-800</v>
      </c>
      <c r="H57" s="2">
        <f>E57-E4</f>
        <v>0</v>
      </c>
    </row>
  </sheetData>
  <mergeCells count="50">
    <mergeCell ref="F2:AC4"/>
    <mergeCell ref="B5:E5"/>
    <mergeCell ref="F5:I5"/>
    <mergeCell ref="J5:M5"/>
    <mergeCell ref="N5:Q5"/>
    <mergeCell ref="R5:U5"/>
    <mergeCell ref="V5:Y5"/>
    <mergeCell ref="Z5:AC5"/>
    <mergeCell ref="Z12:AA14"/>
    <mergeCell ref="B20:C22"/>
    <mergeCell ref="F20:G22"/>
    <mergeCell ref="J20:K22"/>
    <mergeCell ref="N20:O22"/>
    <mergeCell ref="R20:S22"/>
    <mergeCell ref="V20:W22"/>
    <mergeCell ref="Z20:AA22"/>
    <mergeCell ref="B12:C14"/>
    <mergeCell ref="F12:G14"/>
    <mergeCell ref="J12:K14"/>
    <mergeCell ref="N12:O14"/>
    <mergeCell ref="R12:S14"/>
    <mergeCell ref="V12:W14"/>
    <mergeCell ref="Z28:AA30"/>
    <mergeCell ref="B36:C38"/>
    <mergeCell ref="F36:G38"/>
    <mergeCell ref="J36:K38"/>
    <mergeCell ref="N36:O38"/>
    <mergeCell ref="R36:S38"/>
    <mergeCell ref="V36:W38"/>
    <mergeCell ref="Z36:AA38"/>
    <mergeCell ref="B28:C30"/>
    <mergeCell ref="F28:G30"/>
    <mergeCell ref="J28:K30"/>
    <mergeCell ref="N28:O30"/>
    <mergeCell ref="R28:S30"/>
    <mergeCell ref="V28:W30"/>
    <mergeCell ref="Z44:AA46"/>
    <mergeCell ref="B52:C54"/>
    <mergeCell ref="F52:G54"/>
    <mergeCell ref="J52:K54"/>
    <mergeCell ref="N52:O54"/>
    <mergeCell ref="R52:S54"/>
    <mergeCell ref="V52:W54"/>
    <mergeCell ref="Z52:AA54"/>
    <mergeCell ref="B44:C46"/>
    <mergeCell ref="F44:G46"/>
    <mergeCell ref="J44:K46"/>
    <mergeCell ref="N44:O46"/>
    <mergeCell ref="R44:S46"/>
    <mergeCell ref="V44:W46"/>
  </mergeCells>
  <conditionalFormatting sqref="E12">
    <cfRule type="cellIs" dxfId="375" priority="50" operator="lessThan">
      <formula>0</formula>
    </cfRule>
  </conditionalFormatting>
  <conditionalFormatting sqref="Y12">
    <cfRule type="cellIs" dxfId="374" priority="45" operator="lessThan">
      <formula>0</formula>
    </cfRule>
  </conditionalFormatting>
  <conditionalFormatting sqref="I12">
    <cfRule type="cellIs" dxfId="373" priority="49" operator="lessThan">
      <formula>0</formula>
    </cfRule>
  </conditionalFormatting>
  <conditionalFormatting sqref="M12">
    <cfRule type="cellIs" dxfId="372" priority="48" operator="lessThan">
      <formula>0</formula>
    </cfRule>
  </conditionalFormatting>
  <conditionalFormatting sqref="AC12">
    <cfRule type="cellIs" dxfId="371" priority="44" operator="lessThan">
      <formula>0</formula>
    </cfRule>
  </conditionalFormatting>
  <conditionalFormatting sqref="E20">
    <cfRule type="cellIs" dxfId="370" priority="43" operator="lessThan">
      <formula>0</formula>
    </cfRule>
  </conditionalFormatting>
  <conditionalFormatting sqref="I20">
    <cfRule type="cellIs" dxfId="369" priority="42" operator="lessThan">
      <formula>0</formula>
    </cfRule>
  </conditionalFormatting>
  <conditionalFormatting sqref="M20">
    <cfRule type="cellIs" dxfId="368" priority="41" operator="lessThan">
      <formula>0</formula>
    </cfRule>
  </conditionalFormatting>
  <conditionalFormatting sqref="Q20">
    <cfRule type="cellIs" dxfId="367" priority="40" operator="lessThan">
      <formula>0</formula>
    </cfRule>
  </conditionalFormatting>
  <conditionalFormatting sqref="U20">
    <cfRule type="cellIs" dxfId="366" priority="39" operator="lessThan">
      <formula>0</formula>
    </cfRule>
  </conditionalFormatting>
  <conditionalFormatting sqref="Y20">
    <cfRule type="cellIs" dxfId="365" priority="38" operator="lessThan">
      <formula>0</formula>
    </cfRule>
  </conditionalFormatting>
  <conditionalFormatting sqref="AC20">
    <cfRule type="cellIs" dxfId="364" priority="37" operator="lessThan">
      <formula>0</formula>
    </cfRule>
  </conditionalFormatting>
  <conditionalFormatting sqref="I28">
    <cfRule type="cellIs" dxfId="363" priority="36" operator="lessThan">
      <formula>0</formula>
    </cfRule>
  </conditionalFormatting>
  <conditionalFormatting sqref="M28">
    <cfRule type="cellIs" dxfId="362" priority="35" operator="lessThan">
      <formula>0</formula>
    </cfRule>
  </conditionalFormatting>
  <conditionalFormatting sqref="Q28">
    <cfRule type="cellIs" dxfId="361" priority="34" operator="lessThan">
      <formula>0</formula>
    </cfRule>
  </conditionalFormatting>
  <conditionalFormatting sqref="U28">
    <cfRule type="cellIs" dxfId="360" priority="33" operator="lessThan">
      <formula>0</formula>
    </cfRule>
  </conditionalFormatting>
  <conditionalFormatting sqref="Y28">
    <cfRule type="cellIs" dxfId="359" priority="32" operator="lessThan">
      <formula>0</formula>
    </cfRule>
  </conditionalFormatting>
  <conditionalFormatting sqref="AC28">
    <cfRule type="cellIs" dxfId="358" priority="31" operator="lessThan">
      <formula>0</formula>
    </cfRule>
  </conditionalFormatting>
  <conditionalFormatting sqref="I36">
    <cfRule type="cellIs" dxfId="357" priority="30" operator="lessThan">
      <formula>0</formula>
    </cfRule>
  </conditionalFormatting>
  <conditionalFormatting sqref="M36">
    <cfRule type="cellIs" dxfId="356" priority="29" operator="lessThan">
      <formula>0</formula>
    </cfRule>
  </conditionalFormatting>
  <conditionalFormatting sqref="Q36">
    <cfRule type="cellIs" dxfId="355" priority="28" operator="lessThan">
      <formula>0</formula>
    </cfRule>
  </conditionalFormatting>
  <conditionalFormatting sqref="U36">
    <cfRule type="cellIs" dxfId="354" priority="27" operator="lessThan">
      <formula>0</formula>
    </cfRule>
  </conditionalFormatting>
  <conditionalFormatting sqref="Y36">
    <cfRule type="cellIs" dxfId="353" priority="26" operator="lessThan">
      <formula>0</formula>
    </cfRule>
  </conditionalFormatting>
  <conditionalFormatting sqref="AC36">
    <cfRule type="cellIs" dxfId="352" priority="25" operator="lessThan">
      <formula>0</formula>
    </cfRule>
  </conditionalFormatting>
  <conditionalFormatting sqref="I44">
    <cfRule type="cellIs" dxfId="351" priority="24" operator="lessThan">
      <formula>0</formula>
    </cfRule>
  </conditionalFormatting>
  <conditionalFormatting sqref="I52">
    <cfRule type="cellIs" dxfId="350" priority="18" operator="lessThan">
      <formula>0</formula>
    </cfRule>
  </conditionalFormatting>
  <conditionalFormatting sqref="M52">
    <cfRule type="cellIs" dxfId="349" priority="17" operator="lessThan">
      <formula>0</formula>
    </cfRule>
  </conditionalFormatting>
  <conditionalFormatting sqref="U52">
    <cfRule type="cellIs" dxfId="348" priority="16" operator="lessThan">
      <formula>0</formula>
    </cfRule>
  </conditionalFormatting>
  <conditionalFormatting sqref="Y52">
    <cfRule type="cellIs" dxfId="347" priority="15" operator="lessThan">
      <formula>0</formula>
    </cfRule>
  </conditionalFormatting>
  <conditionalFormatting sqref="AC52">
    <cfRule type="cellIs" dxfId="346" priority="14" operator="lessThan">
      <formula>0</formula>
    </cfRule>
  </conditionalFormatting>
  <conditionalFormatting sqref="E28">
    <cfRule type="cellIs" dxfId="345" priority="13" operator="lessThan">
      <formula>0</formula>
    </cfRule>
  </conditionalFormatting>
  <conditionalFormatting sqref="E36">
    <cfRule type="cellIs" dxfId="344" priority="12" operator="lessThan">
      <formula>0</formula>
    </cfRule>
  </conditionalFormatting>
  <conditionalFormatting sqref="E44">
    <cfRule type="cellIs" dxfId="343" priority="11" operator="lessThan">
      <formula>0</formula>
    </cfRule>
  </conditionalFormatting>
  <conditionalFormatting sqref="E52">
    <cfRule type="cellIs" dxfId="342" priority="10" operator="lessThan">
      <formula>0</formula>
    </cfRule>
  </conditionalFormatting>
  <conditionalFormatting sqref="Q52">
    <cfRule type="cellIs" dxfId="341" priority="9" operator="lessThan">
      <formula>0</formula>
    </cfRule>
  </conditionalFormatting>
  <conditionalFormatting sqref="Q12">
    <cfRule type="cellIs" dxfId="340" priority="8" operator="lessThan">
      <formula>0</formula>
    </cfRule>
  </conditionalFormatting>
  <conditionalFormatting sqref="U12">
    <cfRule type="cellIs" dxfId="339" priority="7" operator="lessThan">
      <formula>0</formula>
    </cfRule>
  </conditionalFormatting>
  <conditionalFormatting sqref="AC44">
    <cfRule type="cellIs" dxfId="338" priority="5" operator="lessThan">
      <formula>0</formula>
    </cfRule>
  </conditionalFormatting>
  <conditionalFormatting sqref="M44">
    <cfRule type="cellIs" dxfId="337" priority="4" operator="lessThan">
      <formula>0</formula>
    </cfRule>
  </conditionalFormatting>
  <conditionalFormatting sqref="Q44">
    <cfRule type="cellIs" dxfId="336" priority="3" operator="lessThan">
      <formula>0</formula>
    </cfRule>
  </conditionalFormatting>
  <conditionalFormatting sqref="U44">
    <cfRule type="cellIs" dxfId="335" priority="2" operator="lessThan">
      <formula>0</formula>
    </cfRule>
  </conditionalFormatting>
  <conditionalFormatting sqref="Y44">
    <cfRule type="cellIs" dxfId="334" priority="1" operator="lessThan">
      <formula>0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tabColor rgb="FF0070C0"/>
  </sheetPr>
  <dimension ref="B1:AM57"/>
  <sheetViews>
    <sheetView zoomScale="70" zoomScaleNormal="70" workbookViewId="0">
      <selection activeCell="Z12" sqref="Z12:AA14"/>
    </sheetView>
  </sheetViews>
  <sheetFormatPr defaultRowHeight="12.75" x14ac:dyDescent="0.2"/>
  <cols>
    <col min="1" max="1" width="2.7109375" customWidth="1"/>
    <col min="2" max="3" width="3.28515625" customWidth="1"/>
    <col min="4" max="4" width="10.7109375" customWidth="1"/>
    <col min="5" max="5" width="12.5703125" customWidth="1"/>
    <col min="6" max="7" width="3.42578125" customWidth="1"/>
    <col min="8" max="8" width="10.7109375" customWidth="1"/>
    <col min="9" max="9" width="12.7109375" customWidth="1"/>
    <col min="10" max="11" width="3.42578125" customWidth="1"/>
    <col min="12" max="12" width="10.7109375" customWidth="1"/>
    <col min="13" max="13" width="12.7109375" customWidth="1"/>
    <col min="14" max="15" width="3.42578125" customWidth="1"/>
    <col min="16" max="16" width="10.7109375" customWidth="1"/>
    <col min="17" max="17" width="12.7109375" customWidth="1"/>
    <col min="18" max="19" width="3.42578125" customWidth="1"/>
    <col min="20" max="20" width="10.7109375" customWidth="1"/>
    <col min="21" max="21" width="12.7109375" customWidth="1"/>
    <col min="22" max="23" width="3.42578125" customWidth="1"/>
    <col min="24" max="24" width="10.7109375" customWidth="1"/>
    <col min="25" max="25" width="12.7109375" customWidth="1"/>
    <col min="26" max="27" width="3.42578125" customWidth="1"/>
    <col min="28" max="28" width="10.7109375" customWidth="1"/>
    <col min="29" max="29" width="12.7109375" customWidth="1"/>
    <col min="30" max="30" width="2.7109375" customWidth="1"/>
    <col min="31" max="32" width="3.7109375" style="87" customWidth="1"/>
    <col min="33" max="33" width="21.85546875" style="87" bestFit="1" customWidth="1"/>
    <col min="34" max="34" width="10" bestFit="1" customWidth="1"/>
    <col min="35" max="264" width="8.7109375" customWidth="1"/>
  </cols>
  <sheetData>
    <row r="1" spans="2:39" ht="13.5" thickBot="1" x14ac:dyDescent="0.25">
      <c r="AE1" s="33" t="s">
        <v>61</v>
      </c>
    </row>
    <row r="2" spans="2:39" ht="12.75" customHeight="1" x14ac:dyDescent="0.2">
      <c r="B2" s="4"/>
      <c r="C2" s="108"/>
      <c r="D2" s="98" t="s">
        <v>52</v>
      </c>
      <c r="E2" s="88">
        <f>April!E55</f>
        <v>1200</v>
      </c>
      <c r="F2" s="181" t="str">
        <f ca="1">REPLACE(CELL("filename",A1),1,FIND("]",CELL("filename",A1)),"") &amp; " " &amp;Year</f>
        <v>May 2021</v>
      </c>
      <c r="G2" s="181"/>
      <c r="H2" s="181"/>
      <c r="I2" s="181"/>
      <c r="J2" s="181"/>
      <c r="K2" s="181"/>
      <c r="L2" s="181"/>
      <c r="M2" s="181"/>
      <c r="N2" s="181"/>
      <c r="O2" s="181"/>
      <c r="P2" s="181"/>
      <c r="Q2" s="181"/>
      <c r="R2" s="181"/>
      <c r="S2" s="181"/>
      <c r="T2" s="181"/>
      <c r="U2" s="181"/>
      <c r="V2" s="181"/>
      <c r="W2" s="181"/>
      <c r="X2" s="181"/>
      <c r="Y2" s="181"/>
      <c r="Z2" s="181"/>
      <c r="AA2" s="181"/>
      <c r="AB2" s="181"/>
      <c r="AC2" s="182"/>
      <c r="AE2" s="87">
        <v>1</v>
      </c>
      <c r="AG2" s="87" t="s">
        <v>51</v>
      </c>
    </row>
    <row r="3" spans="2:39" ht="12.75" customHeight="1" x14ac:dyDescent="0.2">
      <c r="B3" s="6"/>
      <c r="C3" s="87"/>
      <c r="D3" s="112" t="s">
        <v>62</v>
      </c>
      <c r="E3" s="7">
        <f>April!E56</f>
        <v>5000</v>
      </c>
      <c r="F3" s="183"/>
      <c r="G3" s="183"/>
      <c r="H3" s="183"/>
      <c r="I3" s="183"/>
      <c r="J3" s="183"/>
      <c r="K3" s="183"/>
      <c r="L3" s="183"/>
      <c r="M3" s="183"/>
      <c r="N3" s="183"/>
      <c r="O3" s="183"/>
      <c r="P3" s="183"/>
      <c r="Q3" s="183"/>
      <c r="R3" s="183"/>
      <c r="S3" s="183"/>
      <c r="T3" s="183"/>
      <c r="U3" s="183"/>
      <c r="V3" s="183"/>
      <c r="W3" s="183"/>
      <c r="X3" s="183"/>
      <c r="Y3" s="183"/>
      <c r="Z3" s="183"/>
      <c r="AA3" s="183"/>
      <c r="AB3" s="183"/>
      <c r="AC3" s="184"/>
      <c r="AE3" s="87">
        <v>2</v>
      </c>
      <c r="AG3" s="87" t="s">
        <v>60</v>
      </c>
    </row>
    <row r="4" spans="2:39" ht="13.5" customHeight="1" thickBot="1" x14ac:dyDescent="0.25">
      <c r="B4" s="11"/>
      <c r="C4" s="109"/>
      <c r="D4" s="99" t="s">
        <v>53</v>
      </c>
      <c r="E4" s="12">
        <f>April!E57</f>
        <v>-800</v>
      </c>
      <c r="F4" s="185"/>
      <c r="G4" s="185"/>
      <c r="H4" s="185"/>
      <c r="I4" s="185"/>
      <c r="J4" s="185"/>
      <c r="K4" s="185"/>
      <c r="L4" s="185"/>
      <c r="M4" s="185"/>
      <c r="N4" s="185"/>
      <c r="O4" s="185"/>
      <c r="P4" s="185"/>
      <c r="Q4" s="185"/>
      <c r="R4" s="185"/>
      <c r="S4" s="185"/>
      <c r="T4" s="185"/>
      <c r="U4" s="185"/>
      <c r="V4" s="185"/>
      <c r="W4" s="185"/>
      <c r="X4" s="185"/>
      <c r="Y4" s="185"/>
      <c r="Z4" s="185"/>
      <c r="AA4" s="185"/>
      <c r="AB4" s="185"/>
      <c r="AC4" s="186"/>
      <c r="AE4" s="87">
        <v>3</v>
      </c>
      <c r="AG4" s="87" t="s">
        <v>48</v>
      </c>
    </row>
    <row r="5" spans="2:39" ht="13.5" thickBot="1" x14ac:dyDescent="0.25">
      <c r="B5" s="187" t="s">
        <v>40</v>
      </c>
      <c r="C5" s="188"/>
      <c r="D5" s="188"/>
      <c r="E5" s="189"/>
      <c r="F5" s="187" t="s">
        <v>41</v>
      </c>
      <c r="G5" s="188"/>
      <c r="H5" s="188"/>
      <c r="I5" s="189"/>
      <c r="J5" s="187" t="s">
        <v>42</v>
      </c>
      <c r="K5" s="188"/>
      <c r="L5" s="188"/>
      <c r="M5" s="189"/>
      <c r="N5" s="187" t="s">
        <v>43</v>
      </c>
      <c r="O5" s="188"/>
      <c r="P5" s="188"/>
      <c r="Q5" s="189"/>
      <c r="R5" s="187" t="s">
        <v>44</v>
      </c>
      <c r="S5" s="188"/>
      <c r="T5" s="188"/>
      <c r="U5" s="189"/>
      <c r="V5" s="187" t="s">
        <v>45</v>
      </c>
      <c r="W5" s="188"/>
      <c r="X5" s="188"/>
      <c r="Y5" s="189"/>
      <c r="Z5" s="187" t="s">
        <v>39</v>
      </c>
      <c r="AA5" s="188"/>
      <c r="AB5" s="188"/>
      <c r="AC5" s="189"/>
      <c r="AE5" s="33" t="s">
        <v>46</v>
      </c>
      <c r="AH5" s="1" t="s">
        <v>54</v>
      </c>
      <c r="AK5" s="93"/>
      <c r="AL5" s="94"/>
    </row>
    <row r="6" spans="2:39" ht="13.5" thickBot="1" x14ac:dyDescent="0.25">
      <c r="B6" s="118" t="s">
        <v>47</v>
      </c>
      <c r="C6" s="119" t="s">
        <v>59</v>
      </c>
      <c r="D6" s="119" t="s">
        <v>49</v>
      </c>
      <c r="E6" s="120" t="s">
        <v>50</v>
      </c>
      <c r="F6" s="118" t="s">
        <v>47</v>
      </c>
      <c r="G6" s="119" t="s">
        <v>59</v>
      </c>
      <c r="H6" s="119" t="s">
        <v>49</v>
      </c>
      <c r="I6" s="120" t="s">
        <v>50</v>
      </c>
      <c r="J6" s="118" t="s">
        <v>47</v>
      </c>
      <c r="K6" s="119" t="s">
        <v>59</v>
      </c>
      <c r="L6" s="119" t="s">
        <v>49</v>
      </c>
      <c r="M6" s="120" t="s">
        <v>50</v>
      </c>
      <c r="N6" s="118" t="s">
        <v>47</v>
      </c>
      <c r="O6" s="119" t="s">
        <v>59</v>
      </c>
      <c r="P6" s="119" t="s">
        <v>49</v>
      </c>
      <c r="Q6" s="120" t="s">
        <v>50</v>
      </c>
      <c r="R6" s="118" t="s">
        <v>47</v>
      </c>
      <c r="S6" s="119" t="s">
        <v>59</v>
      </c>
      <c r="T6" s="119" t="s">
        <v>49</v>
      </c>
      <c r="U6" s="120" t="s">
        <v>50</v>
      </c>
      <c r="V6" s="118" t="s">
        <v>47</v>
      </c>
      <c r="W6" s="119" t="s">
        <v>59</v>
      </c>
      <c r="X6" s="119" t="s">
        <v>49</v>
      </c>
      <c r="Y6" s="120" t="s">
        <v>50</v>
      </c>
      <c r="Z6" s="118" t="s">
        <v>47</v>
      </c>
      <c r="AA6" s="119" t="s">
        <v>59</v>
      </c>
      <c r="AB6" s="119" t="s">
        <v>49</v>
      </c>
      <c r="AC6" s="120" t="s">
        <v>50</v>
      </c>
      <c r="AE6">
        <v>0</v>
      </c>
      <c r="AF6" s="94"/>
      <c r="AG6" t="s">
        <v>58</v>
      </c>
      <c r="AH6">
        <f t="array" ref="AH6">SUM(IF($B$7:$B$11=AE6,$E$7:$E$11),IF($F$7:$F$11=AE6,$I$7:$I$11),IF($J$7:$J$11=AE6,$M$7:$M$11),IF($N$7:$N$11=AE6,$Q$7:$Q$11),IF($R$7:$R$11=AE6,$U$7:$U$11),IF($V$7:$V$11=AE6,$Y$7:$Y$11),IF($Z$7:$Z$11=AE6,$AC$7:$AC$11),
IF($B$15:$B$19=AE6,$E$15:$E$19),IF($F$15:$F$19=AE6,$I$15:$I$19),IF($J$15:$J$19=AE6,$M$15:$M$19),IF($N$15:$N$19=AE6,$Q$15:$Q$19),IF($R$15:$R$19=AE6,$U$15:$U$19),IF($V$15:$V$19=AE6,$Y$15:$Y$19),IF($Z$15:$Z$19=AE6,$AC$15:$AC$19),
IF($B$23:$B$27=AE6,$E$23:$E$27),IF($F$23:$F$27=AE6,$I$23:$I$27),IF($J$23:$J$27=AE6,$M$23:$M$27),IF($N$23:$N$27=AE6,$Q$23:$Q$27),IF($R$23:$R$27=AE6,$U$23:$U$27),IF($V$23:$V$27=AE6,$Y$23:$Y$27),IF($Z$23:$Z$27=AE6,$AC$23:$AC$27),
IF($B$31:$B$35=AE6,$E$31:$E$35),IF($F$31:$F$35=AE6,$I$31:$I$35),IF($J$31:$J$35=AE6,$M$31:$M$35),IF($N$31:$N$35=AE6,$Q$31:$Q$35),IF($R$31:$R$35=AE6,$U$31:$U$35),IF($V$31:$V$35=AE6,$Y$31:$Y$35),IF($Z$31:$Z$35=AE6,$AC$31:$AC$35),
IF($B$39:$B$43=AE6,$E$39:$E$43),IF($F$39:$F$43=AE6,$I$39:$I$43),IF($J$39:$J$43=AE6,$M$39:$M$43),IF($N$39:$N$43=AE6,$Q$39:$Q$43),IF($R$39:$R$43=AE6,$U$39:$U$43),IF($V$39:$V$43=AE6,$Y$39:$Y$43),IF($Z$39:$Z$43=AE6,$AC$39:$AC$43),
IF($B$47:$B$51=AE6,$E$47:$E$51),IF($F$47:$F$51=AE6,$I$47:$I$51),IF($J$47:$J$51=AE6,$M$47:$M$51),IF($N$47:$N$51=AE6,$Q$47:$Q$51),IF($R$47:$R$51=AE6,$U$47:$U$51),IF($V$47:$V$51=AE6,$Y$47:$Y$51),IF($Z$47:$Z$51=AE6,$AC$47:$AC$51))</f>
        <v>0</v>
      </c>
    </row>
    <row r="7" spans="2:39" s="89" customFormat="1" x14ac:dyDescent="0.2">
      <c r="B7" s="127"/>
      <c r="C7" s="128"/>
      <c r="D7" s="129"/>
      <c r="E7" s="130"/>
      <c r="F7" s="127"/>
      <c r="G7" s="128"/>
      <c r="H7" s="129"/>
      <c r="I7" s="130"/>
      <c r="J7" s="127"/>
      <c r="K7" s="128"/>
      <c r="L7" s="129"/>
      <c r="M7" s="130"/>
      <c r="N7" s="127"/>
      <c r="O7" s="128"/>
      <c r="P7" s="129"/>
      <c r="Q7" s="130"/>
      <c r="R7" s="127"/>
      <c r="S7" s="128"/>
      <c r="T7" s="129"/>
      <c r="U7" s="130"/>
      <c r="V7" s="127"/>
      <c r="W7" s="128"/>
      <c r="X7" s="129"/>
      <c r="Y7" s="130"/>
      <c r="Z7" s="101"/>
      <c r="AA7" s="111"/>
      <c r="AB7" s="151"/>
      <c r="AC7" s="100"/>
      <c r="AE7" s="5">
        <v>1</v>
      </c>
      <c r="AF7" s="94"/>
      <c r="AG7" s="9" t="str">
        <f>January!AG7</f>
        <v>Groceries</v>
      </c>
      <c r="AH7">
        <f t="array" ref="AH7">SUM(IF($B$7:$B$11=AE7,$E$7:$E$11),IF($F$7:$F$11=AE7,$I$7:$I$11),IF($J$7:$J$11=AE7,$M$7:$M$11),IF($N$7:$N$11=AE7,$Q$7:$Q$11),IF($R$7:$R$11=AE7,$U$7:$U$11),IF($V$7:$V$11=AE7,$Y$7:$Y$11),IF($Z$7:$Z$11=AE7,$AC$7:$AC$11),
IF($B$15:$B$19=AE7,$E$15:$E$19),IF($F$15:$F$19=AE7,$I$15:$I$19),IF($J$15:$J$19=AE7,$M$15:$M$19),IF($N$15:$N$19=AE7,$Q$15:$Q$19),IF($R$15:$R$19=AE7,$U$15:$U$19),IF($V$15:$V$19=AE7,$Y$15:$Y$19),IF($Z$15:$Z$19=AE7,$AC$15:$AC$19),
IF($B$23:$B$27=AE7,$E$23:$E$27),IF($F$23:$F$27=AE7,$I$23:$I$27),IF($J$23:$J$27=AE7,$M$23:$M$27),IF($N$23:$N$27=AE7,$Q$23:$Q$27),IF($R$23:$R$27=AE7,$U$23:$U$27),IF($V$23:$V$27=AE7,$Y$23:$Y$27),IF($Z$23:$Z$27=AE7,$AC$23:$AC$27),
IF($B$31:$B$35=AE7,$E$31:$E$35),IF($F$31:$F$35=AE7,$I$31:$I$35),IF($J$31:$J$35=AE7,$M$31:$M$35),IF($N$31:$N$35=AE7,$Q$31:$Q$35),IF($R$31:$R$35=AE7,$U$31:$U$35),IF($V$31:$V$35=AE7,$Y$31:$Y$35),IF($Z$31:$Z$35=AE7,$AC$31:$AC$35),
IF($B$39:$B$43=AE7,$E$39:$E$43),IF($F$39:$F$43=AE7,$I$39:$I$43),IF($J$39:$J$43=AE7,$M$39:$M$43),IF($N$39:$N$43=AE7,$Q$39:$Q$43),IF($R$39:$R$43=AE7,$U$39:$U$43),IF($V$39:$V$43=AE7,$Y$39:$Y$43),IF($Z$39:$Z$43=AE7,$AC$39:$AC$43),
IF($B$47:$B$51=AE7,$E$47:$E$51),IF($F$47:$F$51=AE7,$I$47:$I$51),IF($J$47:$J$51=AE7,$M$47:$M$51),IF($N$47:$N$51=AE7,$Q$47:$Q$51),IF($R$47:$R$51=AE7,$U$47:$U$51),IF($V$47:$V$51=AE7,$Y$47:$Y$51),IF($Z$47:$Z$51=AE7,$AC$47:$AC$51))</f>
        <v>0</v>
      </c>
      <c r="AJ7" s="5"/>
      <c r="AK7" s="5"/>
      <c r="AL7" s="9"/>
      <c r="AM7"/>
    </row>
    <row r="8" spans="2:39" s="89" customFormat="1" x14ac:dyDescent="0.2">
      <c r="B8" s="131"/>
      <c r="C8" s="132"/>
      <c r="D8" s="133"/>
      <c r="E8" s="134"/>
      <c r="F8" s="131"/>
      <c r="G8" s="132"/>
      <c r="H8" s="133"/>
      <c r="I8" s="134"/>
      <c r="J8" s="131"/>
      <c r="K8" s="132"/>
      <c r="L8" s="133"/>
      <c r="M8" s="134"/>
      <c r="N8" s="131"/>
      <c r="O8" s="132"/>
      <c r="P8" s="133"/>
      <c r="Q8" s="134"/>
      <c r="R8" s="131"/>
      <c r="S8" s="132"/>
      <c r="T8" s="133"/>
      <c r="U8" s="134"/>
      <c r="V8" s="131"/>
      <c r="W8" s="132"/>
      <c r="X8" s="133"/>
      <c r="Y8" s="134"/>
      <c r="Z8" s="102"/>
      <c r="AA8" s="96"/>
      <c r="AB8" s="107"/>
      <c r="AC8" s="56"/>
      <c r="AE8" s="5">
        <v>2</v>
      </c>
      <c r="AF8" s="94"/>
      <c r="AG8" s="9" t="str">
        <f>January!AG8</f>
        <v>Gasoline</v>
      </c>
      <c r="AH8">
        <f t="array" ref="AH8">SUM(IF($B$7:$B$11=AE8,$E$7:$E$11),IF($F$7:$F$11=AE8,$I$7:$I$11),IF($J$7:$J$11=AE8,$M$7:$M$11),IF($N$7:$N$11=AE8,$Q$7:$Q$11),IF($R$7:$R$11=AE8,$U$7:$U$11),IF($V$7:$V$11=AE8,$Y$7:$Y$11),IF($Z$7:$Z$11=AE8,$AC$7:$AC$11),
IF($B$15:$B$19=AE8,$E$15:$E$19),IF($F$15:$F$19=AE8,$I$15:$I$19),IF($J$15:$J$19=AE8,$M$15:$M$19),IF($N$15:$N$19=AE8,$Q$15:$Q$19),IF($R$15:$R$19=AE8,$U$15:$U$19),IF($V$15:$V$19=AE8,$Y$15:$Y$19),IF($Z$15:$Z$19=AE8,$AC$15:$AC$19),
IF($B$23:$B$27=AE8,$E$23:$E$27),IF($F$23:$F$27=AE8,$I$23:$I$27),IF($J$23:$J$27=AE8,$M$23:$M$27),IF($N$23:$N$27=AE8,$Q$23:$Q$27),IF($R$23:$R$27=AE8,$U$23:$U$27),IF($V$23:$V$27=AE8,$Y$23:$Y$27),IF($Z$23:$Z$27=AE8,$AC$23:$AC$27),
IF($B$31:$B$35=AE8,$E$31:$E$35),IF($F$31:$F$35=AE8,$I$31:$I$35),IF($J$31:$J$35=AE8,$M$31:$M$35),IF($N$31:$N$35=AE8,$Q$31:$Q$35),IF($R$31:$R$35=AE8,$U$31:$U$35),IF($V$31:$V$35=AE8,$Y$31:$Y$35),IF($Z$31:$Z$35=AE8,$AC$31:$AC$35),
IF($B$39:$B$43=AE8,$E$39:$E$43),IF($F$39:$F$43=AE8,$I$39:$I$43),IF($J$39:$J$43=AE8,$M$39:$M$43),IF($N$39:$N$43=AE8,$Q$39:$Q$43),IF($R$39:$R$43=AE8,$U$39:$U$43),IF($V$39:$V$43=AE8,$Y$39:$Y$43),IF($Z$39:$Z$43=AE8,$AC$39:$AC$43),
IF($B$47:$B$51=AE8,$E$47:$E$51),IF($F$47:$F$51=AE8,$I$47:$I$51),IF($J$47:$J$51=AE8,$M$47:$M$51),IF($N$47:$N$51=AE8,$Q$47:$Q$51),IF($R$47:$R$51=AE8,$U$47:$U$51),IF($V$47:$V$51=AE8,$Y$47:$Y$51),IF($Z$47:$Z$51=AE8,$AC$47:$AC$51))</f>
        <v>0</v>
      </c>
      <c r="AJ8" s="5"/>
      <c r="AK8" s="5"/>
      <c r="AL8" s="9"/>
      <c r="AM8"/>
    </row>
    <row r="9" spans="2:39" s="89" customFormat="1" x14ac:dyDescent="0.2">
      <c r="B9" s="131"/>
      <c r="C9" s="132"/>
      <c r="D9" s="133"/>
      <c r="E9" s="134"/>
      <c r="F9" s="131"/>
      <c r="G9" s="132"/>
      <c r="H9" s="133"/>
      <c r="I9" s="134"/>
      <c r="J9" s="131"/>
      <c r="K9" s="132"/>
      <c r="L9" s="133"/>
      <c r="M9" s="134"/>
      <c r="N9" s="131"/>
      <c r="O9" s="132"/>
      <c r="P9" s="133"/>
      <c r="Q9" s="134"/>
      <c r="R9" s="131"/>
      <c r="S9" s="132"/>
      <c r="T9" s="133"/>
      <c r="U9" s="134"/>
      <c r="V9" s="131"/>
      <c r="W9" s="132"/>
      <c r="X9" s="133"/>
      <c r="Y9" s="134"/>
      <c r="Z9" s="102"/>
      <c r="AA9" s="96"/>
      <c r="AB9" s="107"/>
      <c r="AC9" s="56"/>
      <c r="AE9" s="5">
        <v>3</v>
      </c>
      <c r="AF9" s="94"/>
      <c r="AG9" s="9" t="str">
        <f>January!AG9</f>
        <v>User 1 CASH</v>
      </c>
      <c r="AH9">
        <f t="array" ref="AH9">SUM(IF($B$7:$B$11=AE9,$E$7:$E$11),IF($F$7:$F$11=AE9,$I$7:$I$11),IF($J$7:$J$11=AE9,$M$7:$M$11),IF($N$7:$N$11=AE9,$Q$7:$Q$11),IF($R$7:$R$11=AE9,$U$7:$U$11),IF($V$7:$V$11=AE9,$Y$7:$Y$11),IF($Z$7:$Z$11=AE9,$AC$7:$AC$11),
IF($B$15:$B$19=AE9,$E$15:$E$19),IF($F$15:$F$19=AE9,$I$15:$I$19),IF($J$15:$J$19=AE9,$M$15:$M$19),IF($N$15:$N$19=AE9,$Q$15:$Q$19),IF($R$15:$R$19=AE9,$U$15:$U$19),IF($V$15:$V$19=AE9,$Y$15:$Y$19),IF($Z$15:$Z$19=AE9,$AC$15:$AC$19),
IF($B$23:$B$27=AE9,$E$23:$E$27),IF($F$23:$F$27=AE9,$I$23:$I$27),IF($J$23:$J$27=AE9,$M$23:$M$27),IF($N$23:$N$27=AE9,$Q$23:$Q$27),IF($R$23:$R$27=AE9,$U$23:$U$27),IF($V$23:$V$27=AE9,$Y$23:$Y$27),IF($Z$23:$Z$27=AE9,$AC$23:$AC$27),
IF($B$31:$B$35=AE9,$E$31:$E$35),IF($F$31:$F$35=AE9,$I$31:$I$35),IF($J$31:$J$35=AE9,$M$31:$M$35),IF($N$31:$N$35=AE9,$Q$31:$Q$35),IF($R$31:$R$35=AE9,$U$31:$U$35),IF($V$31:$V$35=AE9,$Y$31:$Y$35),IF($Z$31:$Z$35=AE9,$AC$31:$AC$35),
IF($B$39:$B$43=AE9,$E$39:$E$43),IF($F$39:$F$43=AE9,$I$39:$I$43),IF($J$39:$J$43=AE9,$M$39:$M$43),IF($N$39:$N$43=AE9,$Q$39:$Q$43),IF($R$39:$R$43=AE9,$U$39:$U$43),IF($V$39:$V$43=AE9,$Y$39:$Y$43),IF($Z$39:$Z$43=AE9,$AC$39:$AC$43),
IF($B$47:$B$51=AE9,$E$47:$E$51),IF($F$47:$F$51=AE9,$I$47:$I$51),IF($J$47:$J$51=AE9,$M$47:$M$51),IF($N$47:$N$51=AE9,$Q$47:$Q$51),IF($R$47:$R$51=AE9,$U$47:$U$51),IF($V$47:$V$51=AE9,$Y$47:$Y$51),IF($Z$47:$Z$51=AE9,$AC$47:$AC$51))</f>
        <v>0</v>
      </c>
      <c r="AJ9" s="5"/>
      <c r="AK9" s="5"/>
      <c r="AL9" s="9"/>
      <c r="AM9"/>
    </row>
    <row r="10" spans="2:39" s="89" customFormat="1" x14ac:dyDescent="0.2">
      <c r="B10" s="131"/>
      <c r="C10" s="132"/>
      <c r="D10" s="133"/>
      <c r="E10" s="134"/>
      <c r="F10" s="131"/>
      <c r="G10" s="132"/>
      <c r="H10" s="133"/>
      <c r="I10" s="134"/>
      <c r="J10" s="131"/>
      <c r="K10" s="132"/>
      <c r="L10" s="133"/>
      <c r="M10" s="134"/>
      <c r="N10" s="131"/>
      <c r="O10" s="132"/>
      <c r="P10" s="133"/>
      <c r="Q10" s="134"/>
      <c r="R10" s="131"/>
      <c r="S10" s="132"/>
      <c r="T10" s="133"/>
      <c r="U10" s="134"/>
      <c r="V10" s="131"/>
      <c r="W10" s="132"/>
      <c r="X10" s="133"/>
      <c r="Y10" s="134"/>
      <c r="Z10" s="102"/>
      <c r="AA10" s="96"/>
      <c r="AB10" s="107"/>
      <c r="AC10" s="56"/>
      <c r="AE10" s="5">
        <v>4</v>
      </c>
      <c r="AF10" s="94"/>
      <c r="AG10" s="9" t="str">
        <f>January!AG10</f>
        <v>User 2 CASH</v>
      </c>
      <c r="AH10">
        <f t="array" ref="AH10">SUM(IF($B$7:$B$11=AE10,$E$7:$E$11),IF($F$7:$F$11=AE10,$I$7:$I$11),IF($J$7:$J$11=AE10,$M$7:$M$11),IF($N$7:$N$11=AE10,$Q$7:$Q$11),IF($R$7:$R$11=AE10,$U$7:$U$11),IF($V$7:$V$11=AE10,$Y$7:$Y$11),IF($Z$7:$Z$11=AE10,$AC$7:$AC$11),
IF($B$15:$B$19=AE10,$E$15:$E$19),IF($F$15:$F$19=AE10,$I$15:$I$19),IF($J$15:$J$19=AE10,$M$15:$M$19),IF($N$15:$N$19=AE10,$Q$15:$Q$19),IF($R$15:$R$19=AE10,$U$15:$U$19),IF($V$15:$V$19=AE10,$Y$15:$Y$19),IF($Z$15:$Z$19=AE10,$AC$15:$AC$19),
IF($B$23:$B$27=AE10,$E$23:$E$27),IF($F$23:$F$27=AE10,$I$23:$I$27),IF($J$23:$J$27=AE10,$M$23:$M$27),IF($N$23:$N$27=AE10,$Q$23:$Q$27),IF($R$23:$R$27=AE10,$U$23:$U$27),IF($V$23:$V$27=AE10,$Y$23:$Y$27),IF($Z$23:$Z$27=AE10,$AC$23:$AC$27),
IF($B$31:$B$35=AE10,$E$31:$E$35),IF($F$31:$F$35=AE10,$I$31:$I$35),IF($J$31:$J$35=AE10,$M$31:$M$35),IF($N$31:$N$35=AE10,$Q$31:$Q$35),IF($R$31:$R$35=AE10,$U$31:$U$35),IF($V$31:$V$35=AE10,$Y$31:$Y$35),IF($Z$31:$Z$35=AE10,$AC$31:$AC$35),
IF($B$39:$B$43=AE10,$E$39:$E$43),IF($F$39:$F$43=AE10,$I$39:$I$43),IF($J$39:$J$43=AE10,$M$39:$M$43),IF($N$39:$N$43=AE10,$Q$39:$Q$43),IF($R$39:$R$43=AE10,$U$39:$U$43),IF($V$39:$V$43=AE10,$Y$39:$Y$43),IF($Z$39:$Z$43=AE10,$AC$39:$AC$43),
IF($B$47:$B$51=AE10,$E$47:$E$51),IF($F$47:$F$51=AE10,$I$47:$I$51),IF($J$47:$J$51=AE10,$M$47:$M$51),IF($N$47:$N$51=AE10,$Q$47:$Q$51),IF($R$47:$R$51=AE10,$U$47:$U$51),IF($V$47:$V$51=AE10,$Y$47:$Y$51),IF($Z$47:$Z$51=AE10,$AC$47:$AC$51))</f>
        <v>0</v>
      </c>
      <c r="AJ10" s="5"/>
      <c r="AK10" s="5"/>
      <c r="AL10" s="9"/>
      <c r="AM10"/>
    </row>
    <row r="11" spans="2:39" s="89" customFormat="1" x14ac:dyDescent="0.2">
      <c r="B11" s="131"/>
      <c r="C11" s="132"/>
      <c r="D11" s="133"/>
      <c r="E11" s="134"/>
      <c r="F11" s="131"/>
      <c r="G11" s="132"/>
      <c r="H11" s="133"/>
      <c r="I11" s="134"/>
      <c r="J11" s="131"/>
      <c r="K11" s="132"/>
      <c r="L11" s="133"/>
      <c r="M11" s="134"/>
      <c r="N11" s="131"/>
      <c r="O11" s="132"/>
      <c r="P11" s="133"/>
      <c r="Q11" s="134"/>
      <c r="R11" s="131"/>
      <c r="S11" s="132"/>
      <c r="T11" s="133"/>
      <c r="U11" s="134"/>
      <c r="V11" s="131"/>
      <c r="W11" s="132"/>
      <c r="X11" s="133"/>
      <c r="Y11" s="134"/>
      <c r="Z11" s="102"/>
      <c r="AA11" s="96"/>
      <c r="AB11" s="107"/>
      <c r="AC11" s="56"/>
      <c r="AE11" s="5">
        <v>5</v>
      </c>
      <c r="AF11" s="94"/>
      <c r="AG11" s="9" t="str">
        <f>January!AG11</f>
        <v>Recreation</v>
      </c>
      <c r="AH11">
        <f t="array" ref="AH11">SUM(IF($B$7:$B$11=AE11,$E$7:$E$11),IF($F$7:$F$11=AE11,$I$7:$I$11),IF($J$7:$J$11=AE11,$M$7:$M$11),IF($N$7:$N$11=AE11,$Q$7:$Q$11),IF($R$7:$R$11=AE11,$U$7:$U$11),IF($V$7:$V$11=AE11,$Y$7:$Y$11),IF($Z$7:$Z$11=AE11,$AC$7:$AC$11),
IF($B$15:$B$19=AE11,$E$15:$E$19),IF($F$15:$F$19=AE11,$I$15:$I$19),IF($J$15:$J$19=AE11,$M$15:$M$19),IF($N$15:$N$19=AE11,$Q$15:$Q$19),IF($R$15:$R$19=AE11,$U$15:$U$19),IF($V$15:$V$19=AE11,$Y$15:$Y$19),IF($Z$15:$Z$19=AE11,$AC$15:$AC$19),
IF($B$23:$B$27=AE11,$E$23:$E$27),IF($F$23:$F$27=AE11,$I$23:$I$27),IF($J$23:$J$27=AE11,$M$23:$M$27),IF($N$23:$N$27=AE11,$Q$23:$Q$27),IF($R$23:$R$27=AE11,$U$23:$U$27),IF($V$23:$V$27=AE11,$Y$23:$Y$27),IF($Z$23:$Z$27=AE11,$AC$23:$AC$27),
IF($B$31:$B$35=AE11,$E$31:$E$35),IF($F$31:$F$35=AE11,$I$31:$I$35),IF($J$31:$J$35=AE11,$M$31:$M$35),IF($N$31:$N$35=AE11,$Q$31:$Q$35),IF($R$31:$R$35=AE11,$U$31:$U$35),IF($V$31:$V$35=AE11,$Y$31:$Y$35),IF($Z$31:$Z$35=AE11,$AC$31:$AC$35),
IF($B$39:$B$43=AE11,$E$39:$E$43),IF($F$39:$F$43=AE11,$I$39:$I$43),IF($J$39:$J$43=AE11,$M$39:$M$43),IF($N$39:$N$43=AE11,$Q$39:$Q$43),IF($R$39:$R$43=AE11,$U$39:$U$43),IF($V$39:$V$43=AE11,$Y$39:$Y$43),IF($Z$39:$Z$43=AE11,$AC$39:$AC$43),
IF($B$47:$B$51=AE11,$E$47:$E$51),IF($F$47:$F$51=AE11,$I$47:$I$51),IF($J$47:$J$51=AE11,$M$47:$M$51),IF($N$47:$N$51=AE11,$Q$47:$Q$51),IF($R$47:$R$51=AE11,$U$47:$U$51),IF($V$47:$V$51=AE11,$Y$47:$Y$51),IF($Z$47:$Z$51=AE11,$AC$47:$AC$51))</f>
        <v>0</v>
      </c>
      <c r="AJ11" s="5"/>
      <c r="AK11" s="5"/>
      <c r="AL11" s="9"/>
      <c r="AM11"/>
    </row>
    <row r="12" spans="2:39" s="89" customFormat="1" x14ac:dyDescent="0.2">
      <c r="B12" s="177">
        <v>25</v>
      </c>
      <c r="C12" s="178"/>
      <c r="D12" s="133" t="s">
        <v>51</v>
      </c>
      <c r="E12" s="134">
        <f t="array" ref="E12">E2+SUM(IF(C7:C11=1,E7:E11))</f>
        <v>1200</v>
      </c>
      <c r="F12" s="177">
        <f>B12+1</f>
        <v>26</v>
      </c>
      <c r="G12" s="178"/>
      <c r="H12" s="133" t="s">
        <v>51</v>
      </c>
      <c r="I12" s="134">
        <f t="array" ref="I12">E12+SUM(IF(G7:G11=1,I7:I11))</f>
        <v>1200</v>
      </c>
      <c r="J12" s="177">
        <f>F12+1</f>
        <v>27</v>
      </c>
      <c r="K12" s="178"/>
      <c r="L12" s="133" t="s">
        <v>51</v>
      </c>
      <c r="M12" s="134">
        <f t="array" ref="M12">I12+SUM(IF(K7:K11=1,M7:M11))</f>
        <v>1200</v>
      </c>
      <c r="N12" s="177">
        <f t="shared" ref="N12" si="0">J12+1</f>
        <v>28</v>
      </c>
      <c r="O12" s="178"/>
      <c r="P12" s="133" t="s">
        <v>51</v>
      </c>
      <c r="Q12" s="134">
        <f t="array" ref="Q12">M12+SUM(IF(O7:O11=1,Q7:Q11))</f>
        <v>1200</v>
      </c>
      <c r="R12" s="177">
        <f t="shared" ref="R12" si="1">N12+1</f>
        <v>29</v>
      </c>
      <c r="S12" s="178"/>
      <c r="T12" s="133" t="s">
        <v>51</v>
      </c>
      <c r="U12" s="134">
        <f t="array" ref="U12">Q12+SUM(IF(S7:S11=1,U7:U11))</f>
        <v>1200</v>
      </c>
      <c r="V12" s="177">
        <f t="shared" ref="V12" si="2">R12+1</f>
        <v>30</v>
      </c>
      <c r="W12" s="178"/>
      <c r="X12" s="133" t="s">
        <v>51</v>
      </c>
      <c r="Y12" s="134">
        <f t="array" ref="Y12">U12+SUM(IF(W7:W11=1,Y7:Y11))</f>
        <v>1200</v>
      </c>
      <c r="Z12" s="173">
        <v>1</v>
      </c>
      <c r="AA12" s="174"/>
      <c r="AB12" s="107" t="s">
        <v>51</v>
      </c>
      <c r="AC12" s="56">
        <f t="array" ref="AC12">Y12+SUM(IF(AA7:AA11=1,AC7:AC11))</f>
        <v>1200</v>
      </c>
      <c r="AE12" s="5">
        <v>6</v>
      </c>
      <c r="AF12" s="94"/>
      <c r="AG12" s="9" t="str">
        <f>January!AG12</f>
        <v>Work Exp</v>
      </c>
      <c r="AH12">
        <f t="array" ref="AH12">SUM(IF($B$7:$B$11=AE12,$E$7:$E$11),IF($F$7:$F$11=AE12,$I$7:$I$11),IF($J$7:$J$11=AE12,$M$7:$M$11),IF($N$7:$N$11=AE12,$Q$7:$Q$11),IF($R$7:$R$11=AE12,$U$7:$U$11),IF($V$7:$V$11=AE12,$Y$7:$Y$11),IF($Z$7:$Z$11=AE12,$AC$7:$AC$11),
IF($B$15:$B$19=AE12,$E$15:$E$19),IF($F$15:$F$19=AE12,$I$15:$I$19),IF($J$15:$J$19=AE12,$M$15:$M$19),IF($N$15:$N$19=AE12,$Q$15:$Q$19),IF($R$15:$R$19=AE12,$U$15:$U$19),IF($V$15:$V$19=AE12,$Y$15:$Y$19),IF($Z$15:$Z$19=AE12,$AC$15:$AC$19),
IF($B$23:$B$27=AE12,$E$23:$E$27),IF($F$23:$F$27=AE12,$I$23:$I$27),IF($J$23:$J$27=AE12,$M$23:$M$27),IF($N$23:$N$27=AE12,$Q$23:$Q$27),IF($R$23:$R$27=AE12,$U$23:$U$27),IF($V$23:$V$27=AE12,$Y$23:$Y$27),IF($Z$23:$Z$27=AE12,$AC$23:$AC$27),
IF($B$31:$B$35=AE12,$E$31:$E$35),IF($F$31:$F$35=AE12,$I$31:$I$35),IF($J$31:$J$35=AE12,$M$31:$M$35),IF($N$31:$N$35=AE12,$Q$31:$Q$35),IF($R$31:$R$35=AE12,$U$31:$U$35),IF($V$31:$V$35=AE12,$Y$31:$Y$35),IF($Z$31:$Z$35=AE12,$AC$31:$AC$35),
IF($B$39:$B$43=AE12,$E$39:$E$43),IF($F$39:$F$43=AE12,$I$39:$I$43),IF($J$39:$J$43=AE12,$M$39:$M$43),IF($N$39:$N$43=AE12,$Q$39:$Q$43),IF($R$39:$R$43=AE12,$U$39:$U$43),IF($V$39:$V$43=AE12,$Y$39:$Y$43),IF($Z$39:$Z$43=AE12,$AC$39:$AC$43),
IF($B$47:$B$51=AE12,$E$47:$E$51),IF($F$47:$F$51=AE12,$I$47:$I$51),IF($J$47:$J$51=AE12,$M$47:$M$51),IF($N$47:$N$51=AE12,$Q$47:$Q$51),IF($R$47:$R$51=AE12,$U$47:$U$51),IF($V$47:$V$51=AE12,$Y$47:$Y$51),IF($Z$47:$Z$51=AE12,$AC$47:$AC$51))</f>
        <v>0</v>
      </c>
      <c r="AJ12" s="5"/>
      <c r="AK12" s="5"/>
      <c r="AL12" s="9"/>
      <c r="AM12"/>
    </row>
    <row r="13" spans="2:39" s="89" customFormat="1" x14ac:dyDescent="0.2">
      <c r="B13" s="177"/>
      <c r="C13" s="178"/>
      <c r="D13" s="133" t="s">
        <v>60</v>
      </c>
      <c r="E13" s="135">
        <f t="array" ref="E13">E3+SUM(IF(C7:C11=2,E7:E11))-SUM(IF(B7:B11={33},E7:E11))</f>
        <v>5000</v>
      </c>
      <c r="F13" s="177"/>
      <c r="G13" s="178"/>
      <c r="H13" s="133" t="s">
        <v>60</v>
      </c>
      <c r="I13" s="135">
        <f t="array" ref="I13">E13+SUM(IF(G7:G11=2,I7:I11))-SUM(IF(F7:F11={33},I7:I11))</f>
        <v>5000</v>
      </c>
      <c r="J13" s="177"/>
      <c r="K13" s="178"/>
      <c r="L13" s="133" t="s">
        <v>60</v>
      </c>
      <c r="M13" s="135">
        <f t="array" ref="M13">I13+SUM(IF(K7:K11=2,M7:M11))-SUM(IF(J7:J11={33},M7:M11))</f>
        <v>5000</v>
      </c>
      <c r="N13" s="177"/>
      <c r="O13" s="178"/>
      <c r="P13" s="133" t="s">
        <v>60</v>
      </c>
      <c r="Q13" s="135">
        <f t="array" ref="Q13">M13+SUM(IF(O7:O11=2,Q7:Q11))-SUM(IF(N7:N11={33},Q7:Q11))</f>
        <v>5000</v>
      </c>
      <c r="R13" s="177"/>
      <c r="S13" s="178"/>
      <c r="T13" s="133" t="s">
        <v>60</v>
      </c>
      <c r="U13" s="135">
        <f t="array" ref="U13">Q13+SUM(IF(S7:S11=2,U7:U11))-SUM(IF(R7:R11={33},U7:U11))</f>
        <v>5000</v>
      </c>
      <c r="V13" s="177"/>
      <c r="W13" s="178"/>
      <c r="X13" s="133" t="s">
        <v>60</v>
      </c>
      <c r="Y13" s="135">
        <f t="array" ref="Y13">U13+SUM(IF(W7:W11=2,Y7:Y11))-SUM(IF(V7:V11={33},Y7:Y11))</f>
        <v>5000</v>
      </c>
      <c r="Z13" s="173"/>
      <c r="AA13" s="174"/>
      <c r="AB13" s="107" t="s">
        <v>60</v>
      </c>
      <c r="AC13" s="152">
        <f t="array" ref="AC13">Y13+SUM(IF(AA7:AA11=2,AC7:AC11))-SUM(IF(Z7:Z11={33},AC7:AC11))</f>
        <v>5000</v>
      </c>
      <c r="AE13" s="5">
        <v>7</v>
      </c>
      <c r="AF13" s="94"/>
      <c r="AG13" s="9" t="str">
        <f>January!AG13</f>
        <v>Rent / 1st Mortgage</v>
      </c>
      <c r="AH13">
        <f t="array" ref="AH13">SUM(IF($B$7:$B$11=AE13,$E$7:$E$11),IF($F$7:$F$11=AE13,$I$7:$I$11),IF($J$7:$J$11=AE13,$M$7:$M$11),IF($N$7:$N$11=AE13,$Q$7:$Q$11),IF($R$7:$R$11=AE13,$U$7:$U$11),IF($V$7:$V$11=AE13,$Y$7:$Y$11),IF($Z$7:$Z$11=AE13,$AC$7:$AC$11),
IF($B$15:$B$19=AE13,$E$15:$E$19),IF($F$15:$F$19=AE13,$I$15:$I$19),IF($J$15:$J$19=AE13,$M$15:$M$19),IF($N$15:$N$19=AE13,$Q$15:$Q$19),IF($R$15:$R$19=AE13,$U$15:$U$19),IF($V$15:$V$19=AE13,$Y$15:$Y$19),IF($Z$15:$Z$19=AE13,$AC$15:$AC$19),
IF($B$23:$B$27=AE13,$E$23:$E$27),IF($F$23:$F$27=AE13,$I$23:$I$27),IF($J$23:$J$27=AE13,$M$23:$M$27),IF($N$23:$N$27=AE13,$Q$23:$Q$27),IF($R$23:$R$27=AE13,$U$23:$U$27),IF($V$23:$V$27=AE13,$Y$23:$Y$27),IF($Z$23:$Z$27=AE13,$AC$23:$AC$27),
IF($B$31:$B$35=AE13,$E$31:$E$35),IF($F$31:$F$35=AE13,$I$31:$I$35),IF($J$31:$J$35=AE13,$M$31:$M$35),IF($N$31:$N$35=AE13,$Q$31:$Q$35),IF($R$31:$R$35=AE13,$U$31:$U$35),IF($V$31:$V$35=AE13,$Y$31:$Y$35),IF($Z$31:$Z$35=AE13,$AC$31:$AC$35),
IF($B$39:$B$43=AE13,$E$39:$E$43),IF($F$39:$F$43=AE13,$I$39:$I$43),IF($J$39:$J$43=AE13,$M$39:$M$43),IF($N$39:$N$43=AE13,$Q$39:$Q$43),IF($R$39:$R$43=AE13,$U$39:$U$43),IF($V$39:$V$43=AE13,$Y$39:$Y$43),IF($Z$39:$Z$43=AE13,$AC$39:$AC$43),
IF($B$47:$B$51=AE13,$E$47:$E$51),IF($F$47:$F$51=AE13,$I$47:$I$51),IF($J$47:$J$51=AE13,$M$47:$M$51),IF($N$47:$N$51=AE13,$Q$47:$Q$51),IF($R$47:$R$51=AE13,$U$47:$U$51),IF($V$47:$V$51=AE13,$Y$47:$Y$51),IF($Z$47:$Z$51=AE13,$AC$47:$AC$51))</f>
        <v>0</v>
      </c>
      <c r="AJ13" s="5"/>
      <c r="AK13" s="5"/>
      <c r="AL13" s="9"/>
      <c r="AM13"/>
    </row>
    <row r="14" spans="2:39" ht="13.5" thickBot="1" x14ac:dyDescent="0.25">
      <c r="B14" s="179"/>
      <c r="C14" s="180"/>
      <c r="D14" s="136" t="s">
        <v>48</v>
      </c>
      <c r="E14" s="137">
        <f t="array" ref="E14">E4+SUM(IF(C7:C11=3,E7:E11))-SUM(IF(B7:B11={34},E7:E11))</f>
        <v>-800</v>
      </c>
      <c r="F14" s="179"/>
      <c r="G14" s="180"/>
      <c r="H14" s="136" t="s">
        <v>48</v>
      </c>
      <c r="I14" s="137">
        <f t="array" ref="I14">E14+SUM(IF(G7:G11=3,I7:I11))-SUM(IF(F7:F11={34},I7:I11))</f>
        <v>-800</v>
      </c>
      <c r="J14" s="179"/>
      <c r="K14" s="180"/>
      <c r="L14" s="136" t="s">
        <v>48</v>
      </c>
      <c r="M14" s="137">
        <f t="array" ref="M14">I14+SUM(IF(K7:K11=3,M7:M11))-SUM(IF(J7:J11={34},M7:M11))</f>
        <v>-800</v>
      </c>
      <c r="N14" s="179"/>
      <c r="O14" s="180"/>
      <c r="P14" s="136" t="s">
        <v>48</v>
      </c>
      <c r="Q14" s="137">
        <f t="array" ref="Q14">M14+SUM(IF(O7:O11=3,Q7:Q11))-SUM(IF(N7:N11={34},Q7:Q11))</f>
        <v>-800</v>
      </c>
      <c r="R14" s="179"/>
      <c r="S14" s="180"/>
      <c r="T14" s="136" t="s">
        <v>48</v>
      </c>
      <c r="U14" s="137">
        <f t="array" ref="U14">Q14+SUM(IF(S7:S11=3,U7:U11))-SUM(IF(R7:R11={34},U7:U11))</f>
        <v>-800</v>
      </c>
      <c r="V14" s="179"/>
      <c r="W14" s="180"/>
      <c r="X14" s="136" t="s">
        <v>48</v>
      </c>
      <c r="Y14" s="137">
        <f t="array" ref="Y14">U14+SUM(IF(W7:W11=3,Y7:Y11))-SUM(IF(V7:V11={34},Y7:Y11))</f>
        <v>-800</v>
      </c>
      <c r="Z14" s="175"/>
      <c r="AA14" s="176"/>
      <c r="AB14" s="153" t="s">
        <v>48</v>
      </c>
      <c r="AC14" s="154">
        <f t="array" ref="AC14">Y14+SUM(IF(AA7:AA11=3,AC7:AC11))-SUM(IF(Z7:Z11={34},AC7:AC11))</f>
        <v>-800</v>
      </c>
      <c r="AE14" s="5">
        <v>8</v>
      </c>
      <c r="AF14" s="94"/>
      <c r="AG14" s="9" t="str">
        <f>January!AG14</f>
        <v>2nd Mortgage</v>
      </c>
      <c r="AH14">
        <f t="array" ref="AH14">SUM(IF($B$7:$B$11=AE14,$E$7:$E$11),IF($F$7:$F$11=AE14,$I$7:$I$11),IF($J$7:$J$11=AE14,$M$7:$M$11),IF($N$7:$N$11=AE14,$Q$7:$Q$11),IF($R$7:$R$11=AE14,$U$7:$U$11),IF($V$7:$V$11=AE14,$Y$7:$Y$11),IF($Z$7:$Z$11=AE14,$AC$7:$AC$11),
IF($B$15:$B$19=AE14,$E$15:$E$19),IF($F$15:$F$19=AE14,$I$15:$I$19),IF($J$15:$J$19=AE14,$M$15:$M$19),IF($N$15:$N$19=AE14,$Q$15:$Q$19),IF($R$15:$R$19=AE14,$U$15:$U$19),IF($V$15:$V$19=AE14,$Y$15:$Y$19),IF($Z$15:$Z$19=AE14,$AC$15:$AC$19),
IF($B$23:$B$27=AE14,$E$23:$E$27),IF($F$23:$F$27=AE14,$I$23:$I$27),IF($J$23:$J$27=AE14,$M$23:$M$27),IF($N$23:$N$27=AE14,$Q$23:$Q$27),IF($R$23:$R$27=AE14,$U$23:$U$27),IF($V$23:$V$27=AE14,$Y$23:$Y$27),IF($Z$23:$Z$27=AE14,$AC$23:$AC$27),
IF($B$31:$B$35=AE14,$E$31:$E$35),IF($F$31:$F$35=AE14,$I$31:$I$35),IF($J$31:$J$35=AE14,$M$31:$M$35),IF($N$31:$N$35=AE14,$Q$31:$Q$35),IF($R$31:$R$35=AE14,$U$31:$U$35),IF($V$31:$V$35=AE14,$Y$31:$Y$35),IF($Z$31:$Z$35=AE14,$AC$31:$AC$35),
IF($B$39:$B$43=AE14,$E$39:$E$43),IF($F$39:$F$43=AE14,$I$39:$I$43),IF($J$39:$J$43=AE14,$M$39:$M$43),IF($N$39:$N$43=AE14,$Q$39:$Q$43),IF($R$39:$R$43=AE14,$U$39:$U$43),IF($V$39:$V$43=AE14,$Y$39:$Y$43),IF($Z$39:$Z$43=AE14,$AC$39:$AC$43),
IF($B$47:$B$51=AE14,$E$47:$E$51),IF($F$47:$F$51=AE14,$I$47:$I$51),IF($J$47:$J$51=AE14,$M$47:$M$51),IF($N$47:$N$51=AE14,$Q$47:$Q$51),IF($R$47:$R$51=AE14,$U$47:$U$51),IF($V$47:$V$51=AE14,$Y$47:$Y$51),IF($Z$47:$Z$51=AE14,$AC$47:$AC$51))</f>
        <v>0</v>
      </c>
      <c r="AJ14" s="5"/>
      <c r="AK14" s="5"/>
      <c r="AL14" s="9"/>
    </row>
    <row r="15" spans="2:39" s="89" customFormat="1" x14ac:dyDescent="0.2">
      <c r="B15" s="101"/>
      <c r="C15" s="111"/>
      <c r="D15" s="106"/>
      <c r="E15" s="100"/>
      <c r="F15" s="102"/>
      <c r="G15" s="96"/>
      <c r="H15" s="113"/>
      <c r="I15" s="56"/>
      <c r="J15" s="102"/>
      <c r="K15" s="96"/>
      <c r="L15" s="113"/>
      <c r="M15" s="56"/>
      <c r="N15" s="102"/>
      <c r="O15" s="96"/>
      <c r="P15" s="107"/>
      <c r="Q15" s="56"/>
      <c r="R15" s="101"/>
      <c r="S15" s="111"/>
      <c r="T15" s="113"/>
      <c r="U15" s="56"/>
      <c r="V15" s="101"/>
      <c r="W15" s="111"/>
      <c r="X15" s="106"/>
      <c r="Y15" s="100"/>
      <c r="Z15" s="101"/>
      <c r="AA15" s="111"/>
      <c r="AB15" s="151"/>
      <c r="AC15" s="100"/>
      <c r="AE15" s="5">
        <v>9</v>
      </c>
      <c r="AF15" s="94"/>
      <c r="AG15" s="9" t="str">
        <f>January!AG15</f>
        <v>HOA Assesments</v>
      </c>
      <c r="AH15">
        <f t="array" ref="AH15">SUM(IF($B$7:$B$11=AE15,$E$7:$E$11),IF($F$7:$F$11=AE15,$I$7:$I$11),IF($J$7:$J$11=AE15,$M$7:$M$11),IF($N$7:$N$11=AE15,$Q$7:$Q$11),IF($R$7:$R$11=AE15,$U$7:$U$11),IF($V$7:$V$11=AE15,$Y$7:$Y$11),IF($Z$7:$Z$11=AE15,$AC$7:$AC$11),
IF($B$15:$B$19=AE15,$E$15:$E$19),IF($F$15:$F$19=AE15,$I$15:$I$19),IF($J$15:$J$19=AE15,$M$15:$M$19),IF($N$15:$N$19=AE15,$Q$15:$Q$19),IF($R$15:$R$19=AE15,$U$15:$U$19),IF($V$15:$V$19=AE15,$Y$15:$Y$19),IF($Z$15:$Z$19=AE15,$AC$15:$AC$19),
IF($B$23:$B$27=AE15,$E$23:$E$27),IF($F$23:$F$27=AE15,$I$23:$I$27),IF($J$23:$J$27=AE15,$M$23:$M$27),IF($N$23:$N$27=AE15,$Q$23:$Q$27),IF($R$23:$R$27=AE15,$U$23:$U$27),IF($V$23:$V$27=AE15,$Y$23:$Y$27),IF($Z$23:$Z$27=AE15,$AC$23:$AC$27),
IF($B$31:$B$35=AE15,$E$31:$E$35),IF($F$31:$F$35=AE15,$I$31:$I$35),IF($J$31:$J$35=AE15,$M$31:$M$35),IF($N$31:$N$35=AE15,$Q$31:$Q$35),IF($R$31:$R$35=AE15,$U$31:$U$35),IF($V$31:$V$35=AE15,$Y$31:$Y$35),IF($Z$31:$Z$35=AE15,$AC$31:$AC$35),
IF($B$39:$B$43=AE15,$E$39:$E$43),IF($F$39:$F$43=AE15,$I$39:$I$43),IF($J$39:$J$43=AE15,$M$39:$M$43),IF($N$39:$N$43=AE15,$Q$39:$Q$43),IF($R$39:$R$43=AE15,$U$39:$U$43),IF($V$39:$V$43=AE15,$Y$39:$Y$43),IF($Z$39:$Z$43=AE15,$AC$39:$AC$43),
IF($B$47:$B$51=AE15,$E$47:$E$51),IF($F$47:$F$51=AE15,$I$47:$I$51),IF($J$47:$J$51=AE15,$M$47:$M$51),IF($N$47:$N$51=AE15,$Q$47:$Q$51),IF($R$47:$R$51=AE15,$U$47:$U$51),IF($V$47:$V$51=AE15,$Y$47:$Y$51),IF($Z$47:$Z$51=AE15,$AC$47:$AC$51))</f>
        <v>0</v>
      </c>
      <c r="AJ15" s="5"/>
      <c r="AK15" s="5"/>
      <c r="AL15" s="9"/>
      <c r="AM15"/>
    </row>
    <row r="16" spans="2:39" s="89" customFormat="1" x14ac:dyDescent="0.2">
      <c r="B16" s="102"/>
      <c r="C16" s="96"/>
      <c r="D16" s="107"/>
      <c r="E16" s="56"/>
      <c r="F16" s="102"/>
      <c r="G16" s="96"/>
      <c r="H16" s="107"/>
      <c r="I16" s="56"/>
      <c r="J16" s="102"/>
      <c r="K16" s="96"/>
      <c r="L16" s="107"/>
      <c r="M16" s="56"/>
      <c r="N16" s="102"/>
      <c r="O16" s="96"/>
      <c r="P16" s="107"/>
      <c r="Q16" s="56"/>
      <c r="R16" s="102"/>
      <c r="S16" s="96"/>
      <c r="T16" s="113"/>
      <c r="U16" s="56"/>
      <c r="V16" s="102"/>
      <c r="W16" s="96"/>
      <c r="X16" s="107"/>
      <c r="Y16" s="56"/>
      <c r="Z16" s="102"/>
      <c r="AA16" s="96"/>
      <c r="AB16" s="107"/>
      <c r="AC16" s="56"/>
      <c r="AE16" s="5">
        <v>10</v>
      </c>
      <c r="AF16" s="94"/>
      <c r="AG16" s="9" t="str">
        <f>January!AG16</f>
        <v>DayCare/School</v>
      </c>
      <c r="AH16">
        <f t="array" ref="AH16">SUM(IF($B$7:$B$11=AE16,$E$7:$E$11),IF($F$7:$F$11=AE16,$I$7:$I$11),IF($J$7:$J$11=AE16,$M$7:$M$11),IF($N$7:$N$11=AE16,$Q$7:$Q$11),IF($R$7:$R$11=AE16,$U$7:$U$11),IF($V$7:$V$11=AE16,$Y$7:$Y$11),IF($Z$7:$Z$11=AE16,$AC$7:$AC$11),
IF($B$15:$B$19=AE16,$E$15:$E$19),IF($F$15:$F$19=AE16,$I$15:$I$19),IF($J$15:$J$19=AE16,$M$15:$M$19),IF($N$15:$N$19=AE16,$Q$15:$Q$19),IF($R$15:$R$19=AE16,$U$15:$U$19),IF($V$15:$V$19=AE16,$Y$15:$Y$19),IF($Z$15:$Z$19=AE16,$AC$15:$AC$19),
IF($B$23:$B$27=AE16,$E$23:$E$27),IF($F$23:$F$27=AE16,$I$23:$I$27),IF($J$23:$J$27=AE16,$M$23:$M$27),IF($N$23:$N$27=AE16,$Q$23:$Q$27),IF($R$23:$R$27=AE16,$U$23:$U$27),IF($V$23:$V$27=AE16,$Y$23:$Y$27),IF($Z$23:$Z$27=AE16,$AC$23:$AC$27),
IF($B$31:$B$35=AE16,$E$31:$E$35),IF($F$31:$F$35=AE16,$I$31:$I$35),IF($J$31:$J$35=AE16,$M$31:$M$35),IF($N$31:$N$35=AE16,$Q$31:$Q$35),IF($R$31:$R$35=AE16,$U$31:$U$35),IF($V$31:$V$35=AE16,$Y$31:$Y$35),IF($Z$31:$Z$35=AE16,$AC$31:$AC$35),
IF($B$39:$B$43=AE16,$E$39:$E$43),IF($F$39:$F$43=AE16,$I$39:$I$43),IF($J$39:$J$43=AE16,$M$39:$M$43),IF($N$39:$N$43=AE16,$Q$39:$Q$43),IF($R$39:$R$43=AE16,$U$39:$U$43),IF($V$39:$V$43=AE16,$Y$39:$Y$43),IF($Z$39:$Z$43=AE16,$AC$39:$AC$43),
IF($B$47:$B$51=AE16,$E$47:$E$51),IF($F$47:$F$51=AE16,$I$47:$I$51),IF($J$47:$J$51=AE16,$M$47:$M$51),IF($N$47:$N$51=AE16,$Q$47:$Q$51),IF($R$47:$R$51=AE16,$U$47:$U$51),IF($V$47:$V$51=AE16,$Y$47:$Y$51),IF($Z$47:$Z$51=AE16,$AC$47:$AC$51))</f>
        <v>0</v>
      </c>
      <c r="AJ16" s="5"/>
      <c r="AK16" s="5"/>
      <c r="AL16" s="19"/>
      <c r="AM16"/>
    </row>
    <row r="17" spans="2:39" s="89" customFormat="1" x14ac:dyDescent="0.2">
      <c r="B17" s="102"/>
      <c r="C17" s="96"/>
      <c r="D17" s="107"/>
      <c r="E17" s="56"/>
      <c r="F17" s="102"/>
      <c r="G17" s="96"/>
      <c r="H17" s="107"/>
      <c r="I17" s="56"/>
      <c r="J17" s="102"/>
      <c r="K17" s="96"/>
      <c r="L17" s="107"/>
      <c r="M17" s="56"/>
      <c r="N17" s="102"/>
      <c r="O17" s="96"/>
      <c r="P17" s="107"/>
      <c r="Q17" s="56"/>
      <c r="R17" s="102"/>
      <c r="S17" s="96"/>
      <c r="T17" s="113"/>
      <c r="U17" s="56"/>
      <c r="V17" s="102"/>
      <c r="W17" s="96"/>
      <c r="X17" s="113"/>
      <c r="Y17" s="56"/>
      <c r="Z17" s="102"/>
      <c r="AA17" s="96"/>
      <c r="AB17" s="107"/>
      <c r="AC17" s="56"/>
      <c r="AE17" s="5">
        <v>11</v>
      </c>
      <c r="AF17" s="94"/>
      <c r="AG17" s="9" t="str">
        <f>January!AG17</f>
        <v>Student Loans</v>
      </c>
      <c r="AH17">
        <f t="array" ref="AH17">SUM(IF($B$7:$B$11=AE17,$E$7:$E$11),IF($F$7:$F$11=AE17,$I$7:$I$11),IF($J$7:$J$11=AE17,$M$7:$M$11),IF($N$7:$N$11=AE17,$Q$7:$Q$11),IF($R$7:$R$11=AE17,$U$7:$U$11),IF($V$7:$V$11=AE17,$Y$7:$Y$11),IF($Z$7:$Z$11=AE17,$AC$7:$AC$11),
IF($B$15:$B$19=AE17,$E$15:$E$19),IF($F$15:$F$19=AE17,$I$15:$I$19),IF($J$15:$J$19=AE17,$M$15:$M$19),IF($N$15:$N$19=AE17,$Q$15:$Q$19),IF($R$15:$R$19=AE17,$U$15:$U$19),IF($V$15:$V$19=AE17,$Y$15:$Y$19),IF($Z$15:$Z$19=AE17,$AC$15:$AC$19),
IF($B$23:$B$27=AE17,$E$23:$E$27),IF($F$23:$F$27=AE17,$I$23:$I$27),IF($J$23:$J$27=AE17,$M$23:$M$27),IF($N$23:$N$27=AE17,$Q$23:$Q$27),IF($R$23:$R$27=AE17,$U$23:$U$27),IF($V$23:$V$27=AE17,$Y$23:$Y$27),IF($Z$23:$Z$27=AE17,$AC$23:$AC$27),
IF($B$31:$B$35=AE17,$E$31:$E$35),IF($F$31:$F$35=AE17,$I$31:$I$35),IF($J$31:$J$35=AE17,$M$31:$M$35),IF($N$31:$N$35=AE17,$Q$31:$Q$35),IF($R$31:$R$35=AE17,$U$31:$U$35),IF($V$31:$V$35=AE17,$Y$31:$Y$35),IF($Z$31:$Z$35=AE17,$AC$31:$AC$35),
IF($B$39:$B$43=AE17,$E$39:$E$43),IF($F$39:$F$43=AE17,$I$39:$I$43),IF($J$39:$J$43=AE17,$M$39:$M$43),IF($N$39:$N$43=AE17,$Q$39:$Q$43),IF($R$39:$R$43=AE17,$U$39:$U$43),IF($V$39:$V$43=AE17,$Y$39:$Y$43),IF($Z$39:$Z$43=AE17,$AC$39:$AC$43),
IF($B$47:$B$51=AE17,$E$47:$E$51),IF($F$47:$F$51=AE17,$I$47:$I$51),IF($J$47:$J$51=AE17,$M$47:$M$51),IF($N$47:$N$51=AE17,$Q$47:$Q$51),IF($R$47:$R$51=AE17,$U$47:$U$51),IF($V$47:$V$51=AE17,$Y$47:$Y$51),IF($Z$47:$Z$51=AE17,$AC$47:$AC$51))</f>
        <v>0</v>
      </c>
      <c r="AJ17" s="5"/>
      <c r="AK17" s="5"/>
      <c r="AL17" s="9"/>
      <c r="AM17"/>
    </row>
    <row r="18" spans="2:39" s="89" customFormat="1" x14ac:dyDescent="0.2">
      <c r="B18" s="102"/>
      <c r="C18" s="96"/>
      <c r="D18" s="107"/>
      <c r="E18" s="56"/>
      <c r="F18" s="102"/>
      <c r="G18" s="96"/>
      <c r="H18" s="107"/>
      <c r="I18" s="56"/>
      <c r="J18" s="102"/>
      <c r="K18" s="96"/>
      <c r="L18" s="107"/>
      <c r="M18" s="56"/>
      <c r="N18" s="102"/>
      <c r="O18" s="96"/>
      <c r="P18" s="107"/>
      <c r="Q18" s="56"/>
      <c r="R18" s="102"/>
      <c r="S18" s="96"/>
      <c r="T18" s="107"/>
      <c r="U18" s="56"/>
      <c r="V18" s="102"/>
      <c r="W18" s="96"/>
      <c r="X18" s="107"/>
      <c r="Y18" s="56"/>
      <c r="Z18" s="102"/>
      <c r="AA18" s="96"/>
      <c r="AB18" s="107"/>
      <c r="AC18" s="56"/>
      <c r="AE18" s="5">
        <v>12</v>
      </c>
      <c r="AF18" s="94"/>
      <c r="AG18" s="9" t="str">
        <f>January!AG18</f>
        <v>Natural Gas Bill</v>
      </c>
      <c r="AH18">
        <f t="array" ref="AH18">SUM(IF($B$7:$B$11=AE18,$E$7:$E$11),IF($F$7:$F$11=AE18,$I$7:$I$11),IF($J$7:$J$11=AE18,$M$7:$M$11),IF($N$7:$N$11=AE18,$Q$7:$Q$11),IF($R$7:$R$11=AE18,$U$7:$U$11),IF($V$7:$V$11=AE18,$Y$7:$Y$11),IF($Z$7:$Z$11=AE18,$AC$7:$AC$11),
IF($B$15:$B$19=AE18,$E$15:$E$19),IF($F$15:$F$19=AE18,$I$15:$I$19),IF($J$15:$J$19=AE18,$M$15:$M$19),IF($N$15:$N$19=AE18,$Q$15:$Q$19),IF($R$15:$R$19=AE18,$U$15:$U$19),IF($V$15:$V$19=AE18,$Y$15:$Y$19),IF($Z$15:$Z$19=AE18,$AC$15:$AC$19),
IF($B$23:$B$27=AE18,$E$23:$E$27),IF($F$23:$F$27=AE18,$I$23:$I$27),IF($J$23:$J$27=AE18,$M$23:$M$27),IF($N$23:$N$27=AE18,$Q$23:$Q$27),IF($R$23:$R$27=AE18,$U$23:$U$27),IF($V$23:$V$27=AE18,$Y$23:$Y$27),IF($Z$23:$Z$27=AE18,$AC$23:$AC$27),
IF($B$31:$B$35=AE18,$E$31:$E$35),IF($F$31:$F$35=AE18,$I$31:$I$35),IF($J$31:$J$35=AE18,$M$31:$M$35),IF($N$31:$N$35=AE18,$Q$31:$Q$35),IF($R$31:$R$35=AE18,$U$31:$U$35),IF($V$31:$V$35=AE18,$Y$31:$Y$35),IF($Z$31:$Z$35=AE18,$AC$31:$AC$35),
IF($B$39:$B$43=AE18,$E$39:$E$43),IF($F$39:$F$43=AE18,$I$39:$I$43),IF($J$39:$J$43=AE18,$M$39:$M$43),IF($N$39:$N$43=AE18,$Q$39:$Q$43),IF($R$39:$R$43=AE18,$U$39:$U$43),IF($V$39:$V$43=AE18,$Y$39:$Y$43),IF($Z$39:$Z$43=AE18,$AC$39:$AC$43),
IF($B$47:$B$51=AE18,$E$47:$E$51),IF($F$47:$F$51=AE18,$I$47:$I$51),IF($J$47:$J$51=AE18,$M$47:$M$51),IF($N$47:$N$51=AE18,$Q$47:$Q$51),IF($R$47:$R$51=AE18,$U$47:$U$51),IF($V$47:$V$51=AE18,$Y$47:$Y$51),IF($Z$47:$Z$51=AE18,$AC$47:$AC$51))</f>
        <v>0</v>
      </c>
      <c r="AJ18" s="5"/>
      <c r="AK18" s="5"/>
      <c r="AL18" s="9"/>
      <c r="AM18"/>
    </row>
    <row r="19" spans="2:39" s="89" customFormat="1" x14ac:dyDescent="0.2">
      <c r="B19" s="102"/>
      <c r="C19" s="96"/>
      <c r="D19" s="107"/>
      <c r="E19" s="56"/>
      <c r="F19" s="102"/>
      <c r="G19" s="96"/>
      <c r="H19" s="107"/>
      <c r="I19" s="56"/>
      <c r="J19" s="102"/>
      <c r="K19" s="96"/>
      <c r="L19" s="107"/>
      <c r="M19" s="56"/>
      <c r="N19" s="102"/>
      <c r="O19" s="96"/>
      <c r="P19" s="107"/>
      <c r="Q19" s="56"/>
      <c r="R19" s="102"/>
      <c r="S19" s="96"/>
      <c r="T19" s="107"/>
      <c r="U19" s="56"/>
      <c r="V19" s="102"/>
      <c r="W19" s="96"/>
      <c r="X19" s="107"/>
      <c r="Y19" s="56"/>
      <c r="Z19" s="102"/>
      <c r="AA19" s="96"/>
      <c r="AB19" s="107"/>
      <c r="AC19" s="56"/>
      <c r="AE19" s="5">
        <v>13</v>
      </c>
      <c r="AF19" s="94"/>
      <c r="AG19" s="9" t="str">
        <f>January!AG19</f>
        <v>Water Bill</v>
      </c>
      <c r="AH19">
        <f t="array" ref="AH19">SUM(IF($B$7:$B$11=AE19,$E$7:$E$11),IF($F$7:$F$11=AE19,$I$7:$I$11),IF($J$7:$J$11=AE19,$M$7:$M$11),IF($N$7:$N$11=AE19,$Q$7:$Q$11),IF($R$7:$R$11=AE19,$U$7:$U$11),IF($V$7:$V$11=AE19,$Y$7:$Y$11),IF($Z$7:$Z$11=AE19,$AC$7:$AC$11),
IF($B$15:$B$19=AE19,$E$15:$E$19),IF($F$15:$F$19=AE19,$I$15:$I$19),IF($J$15:$J$19=AE19,$M$15:$M$19),IF($N$15:$N$19=AE19,$Q$15:$Q$19),IF($R$15:$R$19=AE19,$U$15:$U$19),IF($V$15:$V$19=AE19,$Y$15:$Y$19),IF($Z$15:$Z$19=AE19,$AC$15:$AC$19),
IF($B$23:$B$27=AE19,$E$23:$E$27),IF($F$23:$F$27=AE19,$I$23:$I$27),IF($J$23:$J$27=AE19,$M$23:$M$27),IF($N$23:$N$27=AE19,$Q$23:$Q$27),IF($R$23:$R$27=AE19,$U$23:$U$27),IF($V$23:$V$27=AE19,$Y$23:$Y$27),IF($Z$23:$Z$27=AE19,$AC$23:$AC$27),
IF($B$31:$B$35=AE19,$E$31:$E$35),IF($F$31:$F$35=AE19,$I$31:$I$35),IF($J$31:$J$35=AE19,$M$31:$M$35),IF($N$31:$N$35=AE19,$Q$31:$Q$35),IF($R$31:$R$35=AE19,$U$31:$U$35),IF($V$31:$V$35=AE19,$Y$31:$Y$35),IF($Z$31:$Z$35=AE19,$AC$31:$AC$35),
IF($B$39:$B$43=AE19,$E$39:$E$43),IF($F$39:$F$43=AE19,$I$39:$I$43),IF($J$39:$J$43=AE19,$M$39:$M$43),IF($N$39:$N$43=AE19,$Q$39:$Q$43),IF($R$39:$R$43=AE19,$U$39:$U$43),IF($V$39:$V$43=AE19,$Y$39:$Y$43),IF($Z$39:$Z$43=AE19,$AC$39:$AC$43),
IF($B$47:$B$51=AE19,$E$47:$E$51),IF($F$47:$F$51=AE19,$I$47:$I$51),IF($J$47:$J$51=AE19,$M$47:$M$51),IF($N$47:$N$51=AE19,$Q$47:$Q$51),IF($R$47:$R$51=AE19,$U$47:$U$51),IF($V$47:$V$51=AE19,$Y$47:$Y$51),IF($Z$47:$Z$51=AE19,$AC$47:$AC$51))</f>
        <v>0</v>
      </c>
      <c r="AJ19" s="5"/>
      <c r="AK19" s="5"/>
      <c r="AL19" s="9"/>
      <c r="AM19"/>
    </row>
    <row r="20" spans="2:39" s="89" customFormat="1" x14ac:dyDescent="0.2">
      <c r="B20" s="173">
        <f>Z12+1</f>
        <v>2</v>
      </c>
      <c r="C20" s="174"/>
      <c r="D20" s="107" t="s">
        <v>51</v>
      </c>
      <c r="E20" s="56">
        <f t="array" ref="E20">AC12+SUM(IF(C15:C19=1,E15:E19))</f>
        <v>1200</v>
      </c>
      <c r="F20" s="173">
        <f>B20+1</f>
        <v>3</v>
      </c>
      <c r="G20" s="174"/>
      <c r="H20" s="107" t="s">
        <v>51</v>
      </c>
      <c r="I20" s="56">
        <f t="array" ref="I20">E20+SUM(IF(G15:G19=1,I15:I19))</f>
        <v>1200</v>
      </c>
      <c r="J20" s="173">
        <f>F20+1</f>
        <v>4</v>
      </c>
      <c r="K20" s="174"/>
      <c r="L20" s="107" t="s">
        <v>51</v>
      </c>
      <c r="M20" s="56">
        <f t="array" ref="M20">I20+SUM(IF(K15:K19=1,M15:M19))</f>
        <v>1200</v>
      </c>
      <c r="N20" s="173">
        <f>J20+1</f>
        <v>5</v>
      </c>
      <c r="O20" s="174"/>
      <c r="P20" s="107" t="s">
        <v>51</v>
      </c>
      <c r="Q20" s="56">
        <f t="array" ref="Q20">M20+SUM(IF(O15:O19=1,Q15:Q19))</f>
        <v>1200</v>
      </c>
      <c r="R20" s="173">
        <f>N20+1</f>
        <v>6</v>
      </c>
      <c r="S20" s="174"/>
      <c r="T20" s="107" t="s">
        <v>51</v>
      </c>
      <c r="U20" s="56">
        <f t="array" ref="U20">Q20+SUM(IF(S15:S19=1,U15:U19))</f>
        <v>1200</v>
      </c>
      <c r="V20" s="173">
        <f>R20+1</f>
        <v>7</v>
      </c>
      <c r="W20" s="174"/>
      <c r="X20" s="107" t="s">
        <v>51</v>
      </c>
      <c r="Y20" s="56">
        <f t="array" ref="Y20">U20+SUM(IF(W15:W19=1,Y15:Y19))</f>
        <v>1200</v>
      </c>
      <c r="Z20" s="173">
        <f>V20+1</f>
        <v>8</v>
      </c>
      <c r="AA20" s="174"/>
      <c r="AB20" s="107" t="s">
        <v>51</v>
      </c>
      <c r="AC20" s="56">
        <f t="array" ref="AC20">Y20+SUM(IF(AA15:AA19=1,AC15:AC19))</f>
        <v>1200</v>
      </c>
      <c r="AE20" s="5">
        <v>14</v>
      </c>
      <c r="AF20" s="94"/>
      <c r="AG20" s="9" t="str">
        <f>January!AG20</f>
        <v>Electric Bill</v>
      </c>
      <c r="AH20">
        <f t="array" ref="AH20">SUM(IF($B$7:$B$11=AE20,$E$7:$E$11),IF($F$7:$F$11=AE20,$I$7:$I$11),IF($J$7:$J$11=AE20,$M$7:$M$11),IF($N$7:$N$11=AE20,$Q$7:$Q$11),IF($R$7:$R$11=AE20,$U$7:$U$11),IF($V$7:$V$11=AE20,$Y$7:$Y$11),IF($Z$7:$Z$11=AE20,$AC$7:$AC$11),
IF($B$15:$B$19=AE20,$E$15:$E$19),IF($F$15:$F$19=AE20,$I$15:$I$19),IF($J$15:$J$19=AE20,$M$15:$M$19),IF($N$15:$N$19=AE20,$Q$15:$Q$19),IF($R$15:$R$19=AE20,$U$15:$U$19),IF($V$15:$V$19=AE20,$Y$15:$Y$19),IF($Z$15:$Z$19=AE20,$AC$15:$AC$19),
IF($B$23:$B$27=AE20,$E$23:$E$27),IF($F$23:$F$27=AE20,$I$23:$I$27),IF($J$23:$J$27=AE20,$M$23:$M$27),IF($N$23:$N$27=AE20,$Q$23:$Q$27),IF($R$23:$R$27=AE20,$U$23:$U$27),IF($V$23:$V$27=AE20,$Y$23:$Y$27),IF($Z$23:$Z$27=AE20,$AC$23:$AC$27),
IF($B$31:$B$35=AE20,$E$31:$E$35),IF($F$31:$F$35=AE20,$I$31:$I$35),IF($J$31:$J$35=AE20,$M$31:$M$35),IF($N$31:$N$35=AE20,$Q$31:$Q$35),IF($R$31:$R$35=AE20,$U$31:$U$35),IF($V$31:$V$35=AE20,$Y$31:$Y$35),IF($Z$31:$Z$35=AE20,$AC$31:$AC$35),
IF($B$39:$B$43=AE20,$E$39:$E$43),IF($F$39:$F$43=AE20,$I$39:$I$43),IF($J$39:$J$43=AE20,$M$39:$M$43),IF($N$39:$N$43=AE20,$Q$39:$Q$43),IF($R$39:$R$43=AE20,$U$39:$U$43),IF($V$39:$V$43=AE20,$Y$39:$Y$43),IF($Z$39:$Z$43=AE20,$AC$39:$AC$43),
IF($B$47:$B$51=AE20,$E$47:$E$51),IF($F$47:$F$51=AE20,$I$47:$I$51),IF($J$47:$J$51=AE20,$M$47:$M$51),IF($N$47:$N$51=AE20,$Q$47:$Q$51),IF($R$47:$R$51=AE20,$U$47:$U$51),IF($V$47:$V$51=AE20,$Y$47:$Y$51),IF($Z$47:$Z$51=AE20,$AC$47:$AC$51))</f>
        <v>0</v>
      </c>
      <c r="AJ20" s="5"/>
      <c r="AK20" s="5"/>
      <c r="AL20" s="9"/>
      <c r="AM20"/>
    </row>
    <row r="21" spans="2:39" s="89" customFormat="1" x14ac:dyDescent="0.2">
      <c r="B21" s="173"/>
      <c r="C21" s="174"/>
      <c r="D21" s="107" t="s">
        <v>60</v>
      </c>
      <c r="E21" s="152">
        <f t="array" ref="E21">AC13+SUM(IF(C15:C19=2,E15:E19))-SUM(IF(B15:B19={33},E15:E19))</f>
        <v>5000</v>
      </c>
      <c r="F21" s="173"/>
      <c r="G21" s="174"/>
      <c r="H21" s="107" t="s">
        <v>60</v>
      </c>
      <c r="I21" s="152">
        <f t="array" ref="I21">E21+SUM(IF(G15:G19=2,I15:I19))-SUM(IF(F15:F19={33},I15:I19))</f>
        <v>5000</v>
      </c>
      <c r="J21" s="173"/>
      <c r="K21" s="174"/>
      <c r="L21" s="107" t="s">
        <v>60</v>
      </c>
      <c r="M21" s="152">
        <f t="array" ref="M21">I21+SUM(IF(K15:K19=2,M15:M19))-SUM(IF(J15:J19={33},M15:M19))</f>
        <v>5000</v>
      </c>
      <c r="N21" s="173"/>
      <c r="O21" s="174"/>
      <c r="P21" s="107" t="s">
        <v>60</v>
      </c>
      <c r="Q21" s="152">
        <f t="array" ref="Q21">M21+SUM(IF(O15:O19=2,Q15:Q19))-SUM(IF(N15:N19={33},Q15:Q19))</f>
        <v>5000</v>
      </c>
      <c r="R21" s="173"/>
      <c r="S21" s="174"/>
      <c r="T21" s="107" t="s">
        <v>60</v>
      </c>
      <c r="U21" s="152">
        <f t="array" ref="U21">Q21+SUM(IF(S15:S19=2,U15:U19))-SUM(IF(R15:R19={33},U15:U19))</f>
        <v>5000</v>
      </c>
      <c r="V21" s="173"/>
      <c r="W21" s="174"/>
      <c r="X21" s="107" t="s">
        <v>60</v>
      </c>
      <c r="Y21" s="152">
        <f t="array" ref="Y21">U21+SUM(IF(W15:W19=2,Y15:Y19))-SUM(IF(V15:V19={33},Y15:Y19))</f>
        <v>5000</v>
      </c>
      <c r="Z21" s="173"/>
      <c r="AA21" s="174"/>
      <c r="AB21" s="107" t="s">
        <v>60</v>
      </c>
      <c r="AC21" s="152">
        <f t="array" ref="AC21">Y21+SUM(IF(AA15:AA19=2,AC15:AC19))-SUM(IF(Z15:Z19={33},AC15:AC19))</f>
        <v>5000</v>
      </c>
      <c r="AE21" s="5">
        <v>15</v>
      </c>
      <c r="AF21" s="94"/>
      <c r="AG21" s="9" t="str">
        <f>January!AG21</f>
        <v>Garbage Service</v>
      </c>
      <c r="AH21">
        <f t="array" ref="AH21">SUM(IF($B$7:$B$11=AE21,$E$7:$E$11),IF($F$7:$F$11=AE21,$I$7:$I$11),IF($J$7:$J$11=AE21,$M$7:$M$11),IF($N$7:$N$11=AE21,$Q$7:$Q$11),IF($R$7:$R$11=AE21,$U$7:$U$11),IF($V$7:$V$11=AE21,$Y$7:$Y$11),IF($Z$7:$Z$11=AE21,$AC$7:$AC$11),
IF($B$15:$B$19=AE21,$E$15:$E$19),IF($F$15:$F$19=AE21,$I$15:$I$19),IF($J$15:$J$19=AE21,$M$15:$M$19),IF($N$15:$N$19=AE21,$Q$15:$Q$19),IF($R$15:$R$19=AE21,$U$15:$U$19),IF($V$15:$V$19=AE21,$Y$15:$Y$19),IF($Z$15:$Z$19=AE21,$AC$15:$AC$19),
IF($B$23:$B$27=AE21,$E$23:$E$27),IF($F$23:$F$27=AE21,$I$23:$I$27),IF($J$23:$J$27=AE21,$M$23:$M$27),IF($N$23:$N$27=AE21,$Q$23:$Q$27),IF($R$23:$R$27=AE21,$U$23:$U$27),IF($V$23:$V$27=AE21,$Y$23:$Y$27),IF($Z$23:$Z$27=AE21,$AC$23:$AC$27),
IF($B$31:$B$35=AE21,$E$31:$E$35),IF($F$31:$F$35=AE21,$I$31:$I$35),IF($J$31:$J$35=AE21,$M$31:$M$35),IF($N$31:$N$35=AE21,$Q$31:$Q$35),IF($R$31:$R$35=AE21,$U$31:$U$35),IF($V$31:$V$35=AE21,$Y$31:$Y$35),IF($Z$31:$Z$35=AE21,$AC$31:$AC$35),
IF($B$39:$B$43=AE21,$E$39:$E$43),IF($F$39:$F$43=AE21,$I$39:$I$43),IF($J$39:$J$43=AE21,$M$39:$M$43),IF($N$39:$N$43=AE21,$Q$39:$Q$43),IF($R$39:$R$43=AE21,$U$39:$U$43),IF($V$39:$V$43=AE21,$Y$39:$Y$43),IF($Z$39:$Z$43=AE21,$AC$39:$AC$43),
IF($B$47:$B$51=AE21,$E$47:$E$51),IF($F$47:$F$51=AE21,$I$47:$I$51),IF($J$47:$J$51=AE21,$M$47:$M$51),IF($N$47:$N$51=AE21,$Q$47:$Q$51),IF($R$47:$R$51=AE21,$U$47:$U$51),IF($V$47:$V$51=AE21,$Y$47:$Y$51),IF($Z$47:$Z$51=AE21,$AC$47:$AC$51))</f>
        <v>0</v>
      </c>
      <c r="AJ21" s="5"/>
      <c r="AK21" s="5"/>
      <c r="AL21" s="9"/>
      <c r="AM21"/>
    </row>
    <row r="22" spans="2:39" ht="13.5" thickBot="1" x14ac:dyDescent="0.25">
      <c r="B22" s="175"/>
      <c r="C22" s="176"/>
      <c r="D22" s="153" t="s">
        <v>48</v>
      </c>
      <c r="E22" s="154">
        <f t="array" ref="E22">AC14+SUM(IF(C15:C19=3,E15:E19))-SUM(IF(B15:B19={34},E15:E19))</f>
        <v>-800</v>
      </c>
      <c r="F22" s="175"/>
      <c r="G22" s="176"/>
      <c r="H22" s="153" t="s">
        <v>48</v>
      </c>
      <c r="I22" s="154">
        <f t="array" ref="I22">E22+SUM(IF(G15:G19=3,I15:I19))-SUM(IF(F15:F19={34},I15:I19))</f>
        <v>-800</v>
      </c>
      <c r="J22" s="175"/>
      <c r="K22" s="176"/>
      <c r="L22" s="153" t="s">
        <v>48</v>
      </c>
      <c r="M22" s="154">
        <f t="array" ref="M22">I22+SUM(IF(K15:K19=3,M15:M19))-SUM(IF(J15:J19={34},M15:M19))</f>
        <v>-800</v>
      </c>
      <c r="N22" s="175"/>
      <c r="O22" s="176"/>
      <c r="P22" s="153" t="s">
        <v>48</v>
      </c>
      <c r="Q22" s="154">
        <f t="array" ref="Q22">M22+SUM(IF(O15:O19=3,Q15:Q19))-SUM(IF(N15:N19={34},Q15:Q19))</f>
        <v>-800</v>
      </c>
      <c r="R22" s="175"/>
      <c r="S22" s="176"/>
      <c r="T22" s="153" t="s">
        <v>48</v>
      </c>
      <c r="U22" s="154">
        <f t="array" ref="U22">Q22+SUM(IF(S15:S19=3,U15:U19))-SUM(IF(R15:R19={34},U15:U19))</f>
        <v>-800</v>
      </c>
      <c r="V22" s="175"/>
      <c r="W22" s="176"/>
      <c r="X22" s="153" t="s">
        <v>48</v>
      </c>
      <c r="Y22" s="154">
        <f t="array" ref="Y22">U22+SUM(IF(W15:W19=3,Y15:Y19))-SUM(IF(V15:V19={34},Y15:Y19))</f>
        <v>-800</v>
      </c>
      <c r="Z22" s="175"/>
      <c r="AA22" s="176"/>
      <c r="AB22" s="153" t="s">
        <v>48</v>
      </c>
      <c r="AC22" s="154">
        <f t="array" ref="AC22">Y22+SUM(IF(AA15:AA19=3,AC15:AC19))-SUM(IF(Z15:Z19={34},AC15:AC19))</f>
        <v>-800</v>
      </c>
      <c r="AE22" s="5">
        <v>16</v>
      </c>
      <c r="AF22" s="94"/>
      <c r="AG22" s="9" t="str">
        <f>January!AG22</f>
        <v>Parking Expenses</v>
      </c>
      <c r="AH22">
        <f t="array" ref="AH22">SUM(IF($B$7:$B$11=AE22,$E$7:$E$11),IF($F$7:$F$11=AE22,$I$7:$I$11),IF($J$7:$J$11=AE22,$M$7:$M$11),IF($N$7:$N$11=AE22,$Q$7:$Q$11),IF($R$7:$R$11=AE22,$U$7:$U$11),IF($V$7:$V$11=AE22,$Y$7:$Y$11),IF($Z$7:$Z$11=AE22,$AC$7:$AC$11),
IF($B$15:$B$19=AE22,$E$15:$E$19),IF($F$15:$F$19=AE22,$I$15:$I$19),IF($J$15:$J$19=AE22,$M$15:$M$19),IF($N$15:$N$19=AE22,$Q$15:$Q$19),IF($R$15:$R$19=AE22,$U$15:$U$19),IF($V$15:$V$19=AE22,$Y$15:$Y$19),IF($Z$15:$Z$19=AE22,$AC$15:$AC$19),
IF($B$23:$B$27=AE22,$E$23:$E$27),IF($F$23:$F$27=AE22,$I$23:$I$27),IF($J$23:$J$27=AE22,$M$23:$M$27),IF($N$23:$N$27=AE22,$Q$23:$Q$27),IF($R$23:$R$27=AE22,$U$23:$U$27),IF($V$23:$V$27=AE22,$Y$23:$Y$27),IF($Z$23:$Z$27=AE22,$AC$23:$AC$27),
IF($B$31:$B$35=AE22,$E$31:$E$35),IF($F$31:$F$35=AE22,$I$31:$I$35),IF($J$31:$J$35=AE22,$M$31:$M$35),IF($N$31:$N$35=AE22,$Q$31:$Q$35),IF($R$31:$R$35=AE22,$U$31:$U$35),IF($V$31:$V$35=AE22,$Y$31:$Y$35),IF($Z$31:$Z$35=AE22,$AC$31:$AC$35),
IF($B$39:$B$43=AE22,$E$39:$E$43),IF($F$39:$F$43=AE22,$I$39:$I$43),IF($J$39:$J$43=AE22,$M$39:$M$43),IF($N$39:$N$43=AE22,$Q$39:$Q$43),IF($R$39:$R$43=AE22,$U$39:$U$43),IF($V$39:$V$43=AE22,$Y$39:$Y$43),IF($Z$39:$Z$43=AE22,$AC$39:$AC$43),
IF($B$47:$B$51=AE22,$E$47:$E$51),IF($F$47:$F$51=AE22,$I$47:$I$51),IF($J$47:$J$51=AE22,$M$47:$M$51),IF($N$47:$N$51=AE22,$Q$47:$Q$51),IF($R$47:$R$51=AE22,$U$47:$U$51),IF($V$47:$V$51=AE22,$Y$47:$Y$51),IF($Z$47:$Z$51=AE22,$AC$47:$AC$51))</f>
        <v>0</v>
      </c>
      <c r="AJ22" s="5"/>
      <c r="AK22" s="5"/>
      <c r="AL22" s="9"/>
    </row>
    <row r="23" spans="2:39" s="89" customFormat="1" x14ac:dyDescent="0.2">
      <c r="B23" s="101"/>
      <c r="C23" s="111"/>
      <c r="D23" s="106"/>
      <c r="E23" s="100"/>
      <c r="F23" s="101"/>
      <c r="G23" s="111"/>
      <c r="H23" s="151"/>
      <c r="I23" s="100"/>
      <c r="J23" s="102"/>
      <c r="K23" s="96"/>
      <c r="L23" s="107"/>
      <c r="M23" s="56"/>
      <c r="N23" s="102"/>
      <c r="O23" s="96"/>
      <c r="P23" s="107"/>
      <c r="Q23" s="56"/>
      <c r="R23" s="101"/>
      <c r="S23" s="111"/>
      <c r="T23" s="151"/>
      <c r="U23" s="100"/>
      <c r="V23" s="102"/>
      <c r="W23" s="96"/>
      <c r="X23" s="107"/>
      <c r="Y23" s="56"/>
      <c r="Z23" s="101"/>
      <c r="AA23" s="111"/>
      <c r="AB23" s="106"/>
      <c r="AC23" s="100"/>
      <c r="AE23" s="5">
        <v>17</v>
      </c>
      <c r="AF23" s="94"/>
      <c r="AG23" s="9" t="str">
        <f>January!AG23</f>
        <v>Transit Monthly</v>
      </c>
      <c r="AH23">
        <f t="array" ref="AH23">SUM(IF($B$7:$B$11=AE23,$E$7:$E$11),IF($F$7:$F$11=AE23,$I$7:$I$11),IF($J$7:$J$11=AE23,$M$7:$M$11),IF($N$7:$N$11=AE23,$Q$7:$Q$11),IF($R$7:$R$11=AE23,$U$7:$U$11),IF($V$7:$V$11=AE23,$Y$7:$Y$11),IF($Z$7:$Z$11=AE23,$AC$7:$AC$11),
IF($B$15:$B$19=AE23,$E$15:$E$19),IF($F$15:$F$19=AE23,$I$15:$I$19),IF($J$15:$J$19=AE23,$M$15:$M$19),IF($N$15:$N$19=AE23,$Q$15:$Q$19),IF($R$15:$R$19=AE23,$U$15:$U$19),IF($V$15:$V$19=AE23,$Y$15:$Y$19),IF($Z$15:$Z$19=AE23,$AC$15:$AC$19),
IF($B$23:$B$27=AE23,$E$23:$E$27),IF($F$23:$F$27=AE23,$I$23:$I$27),IF($J$23:$J$27=AE23,$M$23:$M$27),IF($N$23:$N$27=AE23,$Q$23:$Q$27),IF($R$23:$R$27=AE23,$U$23:$U$27),IF($V$23:$V$27=AE23,$Y$23:$Y$27),IF($Z$23:$Z$27=AE23,$AC$23:$AC$27),
IF($B$31:$B$35=AE23,$E$31:$E$35),IF($F$31:$F$35=AE23,$I$31:$I$35),IF($J$31:$J$35=AE23,$M$31:$M$35),IF($N$31:$N$35=AE23,$Q$31:$Q$35),IF($R$31:$R$35=AE23,$U$31:$U$35),IF($V$31:$V$35=AE23,$Y$31:$Y$35),IF($Z$31:$Z$35=AE23,$AC$31:$AC$35),
IF($B$39:$B$43=AE23,$E$39:$E$43),IF($F$39:$F$43=AE23,$I$39:$I$43),IF($J$39:$J$43=AE23,$M$39:$M$43),IF($N$39:$N$43=AE23,$Q$39:$Q$43),IF($R$39:$R$43=AE23,$U$39:$U$43),IF($V$39:$V$43=AE23,$Y$39:$Y$43),IF($Z$39:$Z$43=AE23,$AC$39:$AC$43),
IF($B$47:$B$51=AE23,$E$47:$E$51),IF($F$47:$F$51=AE23,$I$47:$I$51),IF($J$47:$J$51=AE23,$M$47:$M$51),IF($N$47:$N$51=AE23,$Q$47:$Q$51),IF($R$47:$R$51=AE23,$U$47:$U$51),IF($V$47:$V$51=AE23,$Y$47:$Y$51),IF($Z$47:$Z$51=AE23,$AC$47:$AC$51))</f>
        <v>0</v>
      </c>
      <c r="AJ23" s="5"/>
      <c r="AK23" s="5"/>
      <c r="AL23" s="9"/>
      <c r="AM23"/>
    </row>
    <row r="24" spans="2:39" s="89" customFormat="1" x14ac:dyDescent="0.2">
      <c r="B24" s="102"/>
      <c r="C24" s="96"/>
      <c r="D24" s="107"/>
      <c r="E24" s="56"/>
      <c r="F24" s="102"/>
      <c r="G24" s="96"/>
      <c r="H24" s="107"/>
      <c r="I24" s="56"/>
      <c r="J24" s="102"/>
      <c r="K24" s="96"/>
      <c r="L24" s="107"/>
      <c r="M24" s="56"/>
      <c r="N24" s="102"/>
      <c r="O24" s="96"/>
      <c r="P24" s="107"/>
      <c r="Q24" s="56"/>
      <c r="R24" s="102"/>
      <c r="S24" s="96"/>
      <c r="T24" s="113"/>
      <c r="U24" s="56"/>
      <c r="V24" s="102"/>
      <c r="W24" s="96"/>
      <c r="X24" s="107"/>
      <c r="Y24" s="56"/>
      <c r="Z24" s="102"/>
      <c r="AA24" s="96"/>
      <c r="AB24" s="107"/>
      <c r="AC24" s="56"/>
      <c r="AE24" s="5">
        <v>18</v>
      </c>
      <c r="AF24" s="94"/>
      <c r="AG24" s="9" t="str">
        <f>January!AG24</f>
        <v>Land Line Phone Bill</v>
      </c>
      <c r="AH24">
        <f t="array" ref="AH24">SUM(IF($B$7:$B$11=AE24,$E$7:$E$11),IF($F$7:$F$11=AE24,$I$7:$I$11),IF($J$7:$J$11=AE24,$M$7:$M$11),IF($N$7:$N$11=AE24,$Q$7:$Q$11),IF($R$7:$R$11=AE24,$U$7:$U$11),IF($V$7:$V$11=AE24,$Y$7:$Y$11),IF($Z$7:$Z$11=AE24,$AC$7:$AC$11),
IF($B$15:$B$19=AE24,$E$15:$E$19),IF($F$15:$F$19=AE24,$I$15:$I$19),IF($J$15:$J$19=AE24,$M$15:$M$19),IF($N$15:$N$19=AE24,$Q$15:$Q$19),IF($R$15:$R$19=AE24,$U$15:$U$19),IF($V$15:$V$19=AE24,$Y$15:$Y$19),IF($Z$15:$Z$19=AE24,$AC$15:$AC$19),
IF($B$23:$B$27=AE24,$E$23:$E$27),IF($F$23:$F$27=AE24,$I$23:$I$27),IF($J$23:$J$27=AE24,$M$23:$M$27),IF($N$23:$N$27=AE24,$Q$23:$Q$27),IF($R$23:$R$27=AE24,$U$23:$U$27),IF($V$23:$V$27=AE24,$Y$23:$Y$27),IF($Z$23:$Z$27=AE24,$AC$23:$AC$27),
IF($B$31:$B$35=AE24,$E$31:$E$35),IF($F$31:$F$35=AE24,$I$31:$I$35),IF($J$31:$J$35=AE24,$M$31:$M$35),IF($N$31:$N$35=AE24,$Q$31:$Q$35),IF($R$31:$R$35=AE24,$U$31:$U$35),IF($V$31:$V$35=AE24,$Y$31:$Y$35),IF($Z$31:$Z$35=AE24,$AC$31:$AC$35),
IF($B$39:$B$43=AE24,$E$39:$E$43),IF($F$39:$F$43=AE24,$I$39:$I$43),IF($J$39:$J$43=AE24,$M$39:$M$43),IF($N$39:$N$43=AE24,$Q$39:$Q$43),IF($R$39:$R$43=AE24,$U$39:$U$43),IF($V$39:$V$43=AE24,$Y$39:$Y$43),IF($Z$39:$Z$43=AE24,$AC$39:$AC$43),
IF($B$47:$B$51=AE24,$E$47:$E$51),IF($F$47:$F$51=AE24,$I$47:$I$51),IF($J$47:$J$51=AE24,$M$47:$M$51),IF($N$47:$N$51=AE24,$Q$47:$Q$51),IF($R$47:$R$51=AE24,$U$47:$U$51),IF($V$47:$V$51=AE24,$Y$47:$Y$51),IF($Z$47:$Z$51=AE24,$AC$47:$AC$51))</f>
        <v>0</v>
      </c>
      <c r="AJ24" s="5"/>
      <c r="AK24" s="5"/>
      <c r="AL24" s="9"/>
      <c r="AM24"/>
    </row>
    <row r="25" spans="2:39" s="89" customFormat="1" x14ac:dyDescent="0.2">
      <c r="B25" s="102"/>
      <c r="C25" s="96"/>
      <c r="D25" s="107"/>
      <c r="E25" s="56"/>
      <c r="F25" s="102"/>
      <c r="G25" s="96"/>
      <c r="H25" s="107"/>
      <c r="I25" s="56"/>
      <c r="J25" s="102"/>
      <c r="K25" s="96"/>
      <c r="L25" s="107"/>
      <c r="M25" s="56"/>
      <c r="N25" s="102"/>
      <c r="O25" s="96"/>
      <c r="P25" s="107"/>
      <c r="Q25" s="56"/>
      <c r="R25" s="102"/>
      <c r="S25" s="96"/>
      <c r="T25" s="107"/>
      <c r="U25" s="56"/>
      <c r="V25" s="102"/>
      <c r="W25" s="96"/>
      <c r="X25" s="107"/>
      <c r="Y25" s="56"/>
      <c r="Z25" s="102"/>
      <c r="AA25" s="96"/>
      <c r="AB25" s="107"/>
      <c r="AC25" s="56"/>
      <c r="AE25" s="5">
        <v>19</v>
      </c>
      <c r="AF25" s="94"/>
      <c r="AG25" s="9" t="str">
        <f>January!AG25</f>
        <v>Cell Phone Service</v>
      </c>
      <c r="AH25">
        <f t="array" ref="AH25">SUM(IF($B$7:$B$11=AE25,$E$7:$E$11),IF($F$7:$F$11=AE25,$I$7:$I$11),IF($J$7:$J$11=AE25,$M$7:$M$11),IF($N$7:$N$11=AE25,$Q$7:$Q$11),IF($R$7:$R$11=AE25,$U$7:$U$11),IF($V$7:$V$11=AE25,$Y$7:$Y$11),IF($Z$7:$Z$11=AE25,$AC$7:$AC$11),
IF($B$15:$B$19=AE25,$E$15:$E$19),IF($F$15:$F$19=AE25,$I$15:$I$19),IF($J$15:$J$19=AE25,$M$15:$M$19),IF($N$15:$N$19=AE25,$Q$15:$Q$19),IF($R$15:$R$19=AE25,$U$15:$U$19),IF($V$15:$V$19=AE25,$Y$15:$Y$19),IF($Z$15:$Z$19=AE25,$AC$15:$AC$19),
IF($B$23:$B$27=AE25,$E$23:$E$27),IF($F$23:$F$27=AE25,$I$23:$I$27),IF($J$23:$J$27=AE25,$M$23:$M$27),IF($N$23:$N$27=AE25,$Q$23:$Q$27),IF($R$23:$R$27=AE25,$U$23:$U$27),IF($V$23:$V$27=AE25,$Y$23:$Y$27),IF($Z$23:$Z$27=AE25,$AC$23:$AC$27),
IF($B$31:$B$35=AE25,$E$31:$E$35),IF($F$31:$F$35=AE25,$I$31:$I$35),IF($J$31:$J$35=AE25,$M$31:$M$35),IF($N$31:$N$35=AE25,$Q$31:$Q$35),IF($R$31:$R$35=AE25,$U$31:$U$35),IF($V$31:$V$35=AE25,$Y$31:$Y$35),IF($Z$31:$Z$35=AE25,$AC$31:$AC$35),
IF($B$39:$B$43=AE25,$E$39:$E$43),IF($F$39:$F$43=AE25,$I$39:$I$43),IF($J$39:$J$43=AE25,$M$39:$M$43),IF($N$39:$N$43=AE25,$Q$39:$Q$43),IF($R$39:$R$43=AE25,$U$39:$U$43),IF($V$39:$V$43=AE25,$Y$39:$Y$43),IF($Z$39:$Z$43=AE25,$AC$39:$AC$43),
IF($B$47:$B$51=AE25,$E$47:$E$51),IF($F$47:$F$51=AE25,$I$47:$I$51),IF($J$47:$J$51=AE25,$M$47:$M$51),IF($N$47:$N$51=AE25,$Q$47:$Q$51),IF($R$47:$R$51=AE25,$U$47:$U$51),IF($V$47:$V$51=AE25,$Y$47:$Y$51),IF($Z$47:$Z$51=AE25,$AC$47:$AC$51))</f>
        <v>0</v>
      </c>
      <c r="AJ25" s="5"/>
      <c r="AK25" s="5"/>
      <c r="AL25" s="9"/>
      <c r="AM25"/>
    </row>
    <row r="26" spans="2:39" s="89" customFormat="1" x14ac:dyDescent="0.2">
      <c r="B26" s="102"/>
      <c r="C26" s="96"/>
      <c r="D26" s="107"/>
      <c r="E26" s="56"/>
      <c r="F26" s="102"/>
      <c r="G26" s="96"/>
      <c r="H26" s="107"/>
      <c r="I26" s="56"/>
      <c r="J26" s="102"/>
      <c r="K26" s="96"/>
      <c r="L26" s="107"/>
      <c r="M26" s="56"/>
      <c r="N26" s="102"/>
      <c r="O26" s="96"/>
      <c r="P26" s="107"/>
      <c r="Q26" s="56"/>
      <c r="R26" s="102"/>
      <c r="S26" s="96"/>
      <c r="T26" s="107"/>
      <c r="U26" s="56"/>
      <c r="V26" s="102"/>
      <c r="W26" s="96"/>
      <c r="X26" s="107"/>
      <c r="Y26" s="56"/>
      <c r="Z26" s="102"/>
      <c r="AA26" s="96"/>
      <c r="AB26" s="107"/>
      <c r="AC26" s="56"/>
      <c r="AE26" s="5">
        <v>20</v>
      </c>
      <c r="AF26" s="94"/>
      <c r="AG26" s="9" t="str">
        <f>January!AG26</f>
        <v>Cable Bill</v>
      </c>
      <c r="AH26">
        <f t="array" ref="AH26">SUM(IF($B$7:$B$11=AE26,$E$7:$E$11),IF($F$7:$F$11=AE26,$I$7:$I$11),IF($J$7:$J$11=AE26,$M$7:$M$11),IF($N$7:$N$11=AE26,$Q$7:$Q$11),IF($R$7:$R$11=AE26,$U$7:$U$11),IF($V$7:$V$11=AE26,$Y$7:$Y$11),IF($Z$7:$Z$11=AE26,$AC$7:$AC$11),
IF($B$15:$B$19=AE26,$E$15:$E$19),IF($F$15:$F$19=AE26,$I$15:$I$19),IF($J$15:$J$19=AE26,$M$15:$M$19),IF($N$15:$N$19=AE26,$Q$15:$Q$19),IF($R$15:$R$19=AE26,$U$15:$U$19),IF($V$15:$V$19=AE26,$Y$15:$Y$19),IF($Z$15:$Z$19=AE26,$AC$15:$AC$19),
IF($B$23:$B$27=AE26,$E$23:$E$27),IF($F$23:$F$27=AE26,$I$23:$I$27),IF($J$23:$J$27=AE26,$M$23:$M$27),IF($N$23:$N$27=AE26,$Q$23:$Q$27),IF($R$23:$R$27=AE26,$U$23:$U$27),IF($V$23:$V$27=AE26,$Y$23:$Y$27),IF($Z$23:$Z$27=AE26,$AC$23:$AC$27),
IF($B$31:$B$35=AE26,$E$31:$E$35),IF($F$31:$F$35=AE26,$I$31:$I$35),IF($J$31:$J$35=AE26,$M$31:$M$35),IF($N$31:$N$35=AE26,$Q$31:$Q$35),IF($R$31:$R$35=AE26,$U$31:$U$35),IF($V$31:$V$35=AE26,$Y$31:$Y$35),IF($Z$31:$Z$35=AE26,$AC$31:$AC$35),
IF($B$39:$B$43=AE26,$E$39:$E$43),IF($F$39:$F$43=AE26,$I$39:$I$43),IF($J$39:$J$43=AE26,$M$39:$M$43),IF($N$39:$N$43=AE26,$Q$39:$Q$43),IF($R$39:$R$43=AE26,$U$39:$U$43),IF($V$39:$V$43=AE26,$Y$39:$Y$43),IF($Z$39:$Z$43=AE26,$AC$39:$AC$43),
IF($B$47:$B$51=AE26,$E$47:$E$51),IF($F$47:$F$51=AE26,$I$47:$I$51),IF($J$47:$J$51=AE26,$M$47:$M$51),IF($N$47:$N$51=AE26,$Q$47:$Q$51),IF($R$47:$R$51=AE26,$U$47:$U$51),IF($V$47:$V$51=AE26,$Y$47:$Y$51),IF($Z$47:$Z$51=AE26,$AC$47:$AC$51))</f>
        <v>0</v>
      </c>
      <c r="AJ26" s="5"/>
      <c r="AK26" s="5"/>
      <c r="AL26" s="9"/>
      <c r="AM26"/>
    </row>
    <row r="27" spans="2:39" s="89" customFormat="1" x14ac:dyDescent="0.2">
      <c r="B27" s="102"/>
      <c r="C27" s="96"/>
      <c r="D27" s="107"/>
      <c r="E27" s="56"/>
      <c r="F27" s="102"/>
      <c r="G27" s="96"/>
      <c r="H27" s="107"/>
      <c r="I27" s="56"/>
      <c r="J27" s="102"/>
      <c r="K27" s="96"/>
      <c r="L27" s="107"/>
      <c r="M27" s="56"/>
      <c r="N27" s="102"/>
      <c r="O27" s="96"/>
      <c r="P27" s="107"/>
      <c r="Q27" s="56"/>
      <c r="R27" s="102"/>
      <c r="S27" s="96"/>
      <c r="T27" s="107"/>
      <c r="U27" s="56"/>
      <c r="V27" s="102"/>
      <c r="W27" s="96"/>
      <c r="X27" s="107"/>
      <c r="Y27" s="56"/>
      <c r="Z27" s="102"/>
      <c r="AA27" s="96"/>
      <c r="AB27" s="107"/>
      <c r="AC27" s="56"/>
      <c r="AE27" s="5">
        <v>21</v>
      </c>
      <c r="AF27" s="94"/>
      <c r="AG27" s="9" t="str">
        <f>January!AG27</f>
        <v>Auto Maint.</v>
      </c>
      <c r="AH27">
        <f t="array" ref="AH27">SUM(IF($B$7:$B$11=AE27,$E$7:$E$11),IF($F$7:$F$11=AE27,$I$7:$I$11),IF($J$7:$J$11=AE27,$M$7:$M$11),IF($N$7:$N$11=AE27,$Q$7:$Q$11),IF($R$7:$R$11=AE27,$U$7:$U$11),IF($V$7:$V$11=AE27,$Y$7:$Y$11),IF($Z$7:$Z$11=AE27,$AC$7:$AC$11),
IF($B$15:$B$19=AE27,$E$15:$E$19),IF($F$15:$F$19=AE27,$I$15:$I$19),IF($J$15:$J$19=AE27,$M$15:$M$19),IF($N$15:$N$19=AE27,$Q$15:$Q$19),IF($R$15:$R$19=AE27,$U$15:$U$19),IF($V$15:$V$19=AE27,$Y$15:$Y$19),IF($Z$15:$Z$19=AE27,$AC$15:$AC$19),
IF($B$23:$B$27=AE27,$E$23:$E$27),IF($F$23:$F$27=AE27,$I$23:$I$27),IF($J$23:$J$27=AE27,$M$23:$M$27),IF($N$23:$N$27=AE27,$Q$23:$Q$27),IF($R$23:$R$27=AE27,$U$23:$U$27),IF($V$23:$V$27=AE27,$Y$23:$Y$27),IF($Z$23:$Z$27=AE27,$AC$23:$AC$27),
IF($B$31:$B$35=AE27,$E$31:$E$35),IF($F$31:$F$35=AE27,$I$31:$I$35),IF($J$31:$J$35=AE27,$M$31:$M$35),IF($N$31:$N$35=AE27,$Q$31:$Q$35),IF($R$31:$R$35=AE27,$U$31:$U$35),IF($V$31:$V$35=AE27,$Y$31:$Y$35),IF($Z$31:$Z$35=AE27,$AC$31:$AC$35),
IF($B$39:$B$43=AE27,$E$39:$E$43),IF($F$39:$F$43=AE27,$I$39:$I$43),IF($J$39:$J$43=AE27,$M$39:$M$43),IF($N$39:$N$43=AE27,$Q$39:$Q$43),IF($R$39:$R$43=AE27,$U$39:$U$43),IF($V$39:$V$43=AE27,$Y$39:$Y$43),IF($Z$39:$Z$43=AE27,$AC$39:$AC$43),
IF($B$47:$B$51=AE27,$E$47:$E$51),IF($F$47:$F$51=AE27,$I$47:$I$51),IF($J$47:$J$51=AE27,$M$47:$M$51),IF($N$47:$N$51=AE27,$Q$47:$Q$51),IF($R$47:$R$51=AE27,$U$47:$U$51),IF($V$47:$V$51=AE27,$Y$47:$Y$51),IF($Z$47:$Z$51=AE27,$AC$47:$AC$51))</f>
        <v>0</v>
      </c>
      <c r="AJ27" s="5"/>
      <c r="AK27" s="5"/>
      <c r="AL27" s="9"/>
      <c r="AM27"/>
    </row>
    <row r="28" spans="2:39" s="89" customFormat="1" x14ac:dyDescent="0.2">
      <c r="B28" s="190">
        <f>Z20+1</f>
        <v>9</v>
      </c>
      <c r="C28" s="191"/>
      <c r="D28" s="104" t="s">
        <v>51</v>
      </c>
      <c r="E28" s="47">
        <f t="array" ref="E28">AC20+SUM(IF(C23:C27=1,E23:E27))</f>
        <v>1200</v>
      </c>
      <c r="F28" s="190">
        <f>B28+1</f>
        <v>10</v>
      </c>
      <c r="G28" s="191"/>
      <c r="H28" s="104" t="s">
        <v>51</v>
      </c>
      <c r="I28" s="47">
        <f t="array" ref="I28">E28+SUM(IF(G23:G27=1,I23:I27))</f>
        <v>1200</v>
      </c>
      <c r="J28" s="190">
        <f>F28+1</f>
        <v>11</v>
      </c>
      <c r="K28" s="191"/>
      <c r="L28" s="104" t="s">
        <v>51</v>
      </c>
      <c r="M28" s="47">
        <f t="array" ref="M28">I28+SUM(IF(K23:K27=1,M23:M27))</f>
        <v>1200</v>
      </c>
      <c r="N28" s="190">
        <f>J28+1</f>
        <v>12</v>
      </c>
      <c r="O28" s="191"/>
      <c r="P28" s="104" t="s">
        <v>51</v>
      </c>
      <c r="Q28" s="47">
        <f t="array" ref="Q28">M28+SUM(IF(O23:O27=1,Q23:Q27))</f>
        <v>1200</v>
      </c>
      <c r="R28" s="190">
        <f>N28+1</f>
        <v>13</v>
      </c>
      <c r="S28" s="191"/>
      <c r="T28" s="104" t="s">
        <v>51</v>
      </c>
      <c r="U28" s="47">
        <f t="array" ref="U28">Q28+SUM(IF(S23:S27=1,U23:U27))</f>
        <v>1200</v>
      </c>
      <c r="V28" s="190">
        <f>R28+1</f>
        <v>14</v>
      </c>
      <c r="W28" s="191"/>
      <c r="X28" s="104" t="s">
        <v>51</v>
      </c>
      <c r="Y28" s="47">
        <f t="array" ref="Y28">U28+SUM(IF(W23:W27=1,Y23:Y27))</f>
        <v>1200</v>
      </c>
      <c r="Z28" s="190">
        <f>V28+1</f>
        <v>15</v>
      </c>
      <c r="AA28" s="191"/>
      <c r="AB28" s="104" t="s">
        <v>51</v>
      </c>
      <c r="AC28" s="47">
        <f t="array" ref="AC28">Y28+SUM(IF(AA23:AA27=1,AC23:AC27))</f>
        <v>1200</v>
      </c>
      <c r="AE28" s="5">
        <v>22</v>
      </c>
      <c r="AF28" s="94"/>
      <c r="AG28" s="9" t="str">
        <f>January!AG28</f>
        <v>Auto Loan</v>
      </c>
      <c r="AH28">
        <f t="array" ref="AH28">SUM(IF($B$7:$B$11=AE28,$E$7:$E$11),IF($F$7:$F$11=AE28,$I$7:$I$11),IF($J$7:$J$11=AE28,$M$7:$M$11),IF($N$7:$N$11=AE28,$Q$7:$Q$11),IF($R$7:$R$11=AE28,$U$7:$U$11),IF($V$7:$V$11=AE28,$Y$7:$Y$11),IF($Z$7:$Z$11=AE28,$AC$7:$AC$11),
IF($B$15:$B$19=AE28,$E$15:$E$19),IF($F$15:$F$19=AE28,$I$15:$I$19),IF($J$15:$J$19=AE28,$M$15:$M$19),IF($N$15:$N$19=AE28,$Q$15:$Q$19),IF($R$15:$R$19=AE28,$U$15:$U$19),IF($V$15:$V$19=AE28,$Y$15:$Y$19),IF($Z$15:$Z$19=AE28,$AC$15:$AC$19),
IF($B$23:$B$27=AE28,$E$23:$E$27),IF($F$23:$F$27=AE28,$I$23:$I$27),IF($J$23:$J$27=AE28,$M$23:$M$27),IF($N$23:$N$27=AE28,$Q$23:$Q$27),IF($R$23:$R$27=AE28,$U$23:$U$27),IF($V$23:$V$27=AE28,$Y$23:$Y$27),IF($Z$23:$Z$27=AE28,$AC$23:$AC$27),
IF($B$31:$B$35=AE28,$E$31:$E$35),IF($F$31:$F$35=AE28,$I$31:$I$35),IF($J$31:$J$35=AE28,$M$31:$M$35),IF($N$31:$N$35=AE28,$Q$31:$Q$35),IF($R$31:$R$35=AE28,$U$31:$U$35),IF($V$31:$V$35=AE28,$Y$31:$Y$35),IF($Z$31:$Z$35=AE28,$AC$31:$AC$35),
IF($B$39:$B$43=AE28,$E$39:$E$43),IF($F$39:$F$43=AE28,$I$39:$I$43),IF($J$39:$J$43=AE28,$M$39:$M$43),IF($N$39:$N$43=AE28,$Q$39:$Q$43),IF($R$39:$R$43=AE28,$U$39:$U$43),IF($V$39:$V$43=AE28,$Y$39:$Y$43),IF($Z$39:$Z$43=AE28,$AC$39:$AC$43),
IF($B$47:$B$51=AE28,$E$47:$E$51),IF($F$47:$F$51=AE28,$I$47:$I$51),IF($J$47:$J$51=AE28,$M$47:$M$51),IF($N$47:$N$51=AE28,$Q$47:$Q$51),IF($R$47:$R$51=AE28,$U$47:$U$51),IF($V$47:$V$51=AE28,$Y$47:$Y$51),IF($Z$47:$Z$51=AE28,$AC$47:$AC$51))</f>
        <v>0</v>
      </c>
      <c r="AJ28" s="5"/>
      <c r="AK28" s="5"/>
      <c r="AL28" s="9"/>
      <c r="AM28"/>
    </row>
    <row r="29" spans="2:39" s="89" customFormat="1" x14ac:dyDescent="0.2">
      <c r="B29" s="190"/>
      <c r="C29" s="191"/>
      <c r="D29" s="104" t="s">
        <v>60</v>
      </c>
      <c r="E29" s="21">
        <f t="array" ref="E29">AC21+SUM(IF(C23:C27=2,E23:E27))-SUM(IF(B23:B27={33},E23:E27))</f>
        <v>5000</v>
      </c>
      <c r="F29" s="190"/>
      <c r="G29" s="191"/>
      <c r="H29" s="104" t="s">
        <v>60</v>
      </c>
      <c r="I29" s="21">
        <f t="array" ref="I29">E29+SUM(IF(G23:G27=2,I23:I27))-SUM(IF(F23:F27={33},I23:I27))</f>
        <v>5000</v>
      </c>
      <c r="J29" s="190"/>
      <c r="K29" s="191"/>
      <c r="L29" s="104" t="s">
        <v>60</v>
      </c>
      <c r="M29" s="21">
        <f t="array" ref="M29">I29+SUM(IF(K23:K27=2,M23:M27))-SUM(IF(J23:J27={33},M23:M27))</f>
        <v>5000</v>
      </c>
      <c r="N29" s="190"/>
      <c r="O29" s="191"/>
      <c r="P29" s="104" t="s">
        <v>60</v>
      </c>
      <c r="Q29" s="21">
        <f t="array" ref="Q29">M29+SUM(IF(O23:O27=2,Q23:Q27))-SUM(IF(N23:N27={33},Q23:Q27))</f>
        <v>5000</v>
      </c>
      <c r="R29" s="190"/>
      <c r="S29" s="191"/>
      <c r="T29" s="104" t="s">
        <v>60</v>
      </c>
      <c r="U29" s="21">
        <f t="array" ref="U29">Q29+SUM(IF(S23:S27=2,U23:U27))-SUM(IF(R23:R27={33},U23:U27))</f>
        <v>5000</v>
      </c>
      <c r="V29" s="190"/>
      <c r="W29" s="191"/>
      <c r="X29" s="104" t="s">
        <v>60</v>
      </c>
      <c r="Y29" s="21">
        <f t="array" ref="Y29">U29+SUM(IF(W23:W27=2,Y23:Y27))-SUM(IF(V23:V27={33},Y23:Y27))</f>
        <v>5000</v>
      </c>
      <c r="Z29" s="190"/>
      <c r="AA29" s="191"/>
      <c r="AB29" s="104" t="s">
        <v>60</v>
      </c>
      <c r="AC29" s="21">
        <f t="array" ref="AC29">Y29+SUM(IF(AA23:AA27=2,AC23:AC27))-SUM(IF(Z23:Z27={33},AC23:AC27))</f>
        <v>5000</v>
      </c>
      <c r="AE29" s="5">
        <v>23</v>
      </c>
      <c r="AF29" s="94"/>
      <c r="AG29" s="9" t="str">
        <f>January!AG29</f>
        <v>Medical</v>
      </c>
      <c r="AH29">
        <f t="array" ref="AH29">SUM(IF($B$7:$B$11=AE29,$E$7:$E$11),IF($F$7:$F$11=AE29,$I$7:$I$11),IF($J$7:$J$11=AE29,$M$7:$M$11),IF($N$7:$N$11=AE29,$Q$7:$Q$11),IF($R$7:$R$11=AE29,$U$7:$U$11),IF($V$7:$V$11=AE29,$Y$7:$Y$11),IF($Z$7:$Z$11=AE29,$AC$7:$AC$11),
IF($B$15:$B$19=AE29,$E$15:$E$19),IF($F$15:$F$19=AE29,$I$15:$I$19),IF($J$15:$J$19=AE29,$M$15:$M$19),IF($N$15:$N$19=AE29,$Q$15:$Q$19),IF($R$15:$R$19=AE29,$U$15:$U$19),IF($V$15:$V$19=AE29,$Y$15:$Y$19),IF($Z$15:$Z$19=AE29,$AC$15:$AC$19),
IF($B$23:$B$27=AE29,$E$23:$E$27),IF($F$23:$F$27=AE29,$I$23:$I$27),IF($J$23:$J$27=AE29,$M$23:$M$27),IF($N$23:$N$27=AE29,$Q$23:$Q$27),IF($R$23:$R$27=AE29,$U$23:$U$27),IF($V$23:$V$27=AE29,$Y$23:$Y$27),IF($Z$23:$Z$27=AE29,$AC$23:$AC$27),
IF($B$31:$B$35=AE29,$E$31:$E$35),IF($F$31:$F$35=AE29,$I$31:$I$35),IF($J$31:$J$35=AE29,$M$31:$M$35),IF($N$31:$N$35=AE29,$Q$31:$Q$35),IF($R$31:$R$35=AE29,$U$31:$U$35),IF($V$31:$V$35=AE29,$Y$31:$Y$35),IF($Z$31:$Z$35=AE29,$AC$31:$AC$35),
IF($B$39:$B$43=AE29,$E$39:$E$43),IF($F$39:$F$43=AE29,$I$39:$I$43),IF($J$39:$J$43=AE29,$M$39:$M$43),IF($N$39:$N$43=AE29,$Q$39:$Q$43),IF($R$39:$R$43=AE29,$U$39:$U$43),IF($V$39:$V$43=AE29,$Y$39:$Y$43),IF($Z$39:$Z$43=AE29,$AC$39:$AC$43),
IF($B$47:$B$51=AE29,$E$47:$E$51),IF($F$47:$F$51=AE29,$I$47:$I$51),IF($J$47:$J$51=AE29,$M$47:$M$51),IF($N$47:$N$51=AE29,$Q$47:$Q$51),IF($R$47:$R$51=AE29,$U$47:$U$51),IF($V$47:$V$51=AE29,$Y$47:$Y$51),IF($Z$47:$Z$51=AE29,$AC$47:$AC$51))</f>
        <v>0</v>
      </c>
      <c r="AJ29" s="5"/>
      <c r="AK29" s="5"/>
      <c r="AL29" s="9"/>
      <c r="AM29"/>
    </row>
    <row r="30" spans="2:39" ht="13.5" thickBot="1" x14ac:dyDescent="0.25">
      <c r="B30" s="192"/>
      <c r="C30" s="193"/>
      <c r="D30" s="105" t="s">
        <v>48</v>
      </c>
      <c r="E30" s="25">
        <f t="array" ref="E30">AC22+SUM(IF(C23:C27=3,E23:E27))-SUM(IF(B23:B27={34},E23:E27))</f>
        <v>-800</v>
      </c>
      <c r="F30" s="192"/>
      <c r="G30" s="193"/>
      <c r="H30" s="105" t="s">
        <v>48</v>
      </c>
      <c r="I30" s="25">
        <f t="array" ref="I30">E30+SUM(IF(G23:G27=3,I23:I27))-SUM(IF(F23:F27={34},I23:I27))</f>
        <v>-800</v>
      </c>
      <c r="J30" s="192"/>
      <c r="K30" s="193"/>
      <c r="L30" s="105" t="s">
        <v>48</v>
      </c>
      <c r="M30" s="25">
        <f t="array" ref="M30">I30+SUM(IF(K23:K27=3,M23:M27))-SUM(IF(J23:J27={34},M23:M27))</f>
        <v>-800</v>
      </c>
      <c r="N30" s="192"/>
      <c r="O30" s="193"/>
      <c r="P30" s="105" t="s">
        <v>48</v>
      </c>
      <c r="Q30" s="25">
        <f t="array" ref="Q30">M30+SUM(IF(O23:O27=3,Q23:Q27))-SUM(IF(N23:N27={34},Q23:Q27))</f>
        <v>-800</v>
      </c>
      <c r="R30" s="192"/>
      <c r="S30" s="193"/>
      <c r="T30" s="105" t="s">
        <v>48</v>
      </c>
      <c r="U30" s="25">
        <f t="array" ref="U30">Q30+SUM(IF(S23:S27=3,U23:U27))-SUM(IF(R23:R27={34},U23:U27))</f>
        <v>-800</v>
      </c>
      <c r="V30" s="192"/>
      <c r="W30" s="193"/>
      <c r="X30" s="105" t="s">
        <v>48</v>
      </c>
      <c r="Y30" s="25">
        <f t="array" ref="Y30">U30+SUM(IF(W23:W27=3,Y23:Y27))-SUM(IF(V23:V27={34},Y23:Y27))</f>
        <v>-800</v>
      </c>
      <c r="Z30" s="192"/>
      <c r="AA30" s="193"/>
      <c r="AB30" s="105" t="s">
        <v>48</v>
      </c>
      <c r="AC30" s="25">
        <f t="array" ref="AC30">Y30+SUM(IF(AA23:AA27=3,AC23:AC27))-SUM(IF(Z23:Z27={34},AC23:AC27))</f>
        <v>-800</v>
      </c>
      <c r="AE30" s="5">
        <v>24</v>
      </c>
      <c r="AF30" s="94"/>
      <c r="AG30" s="9" t="str">
        <f>January!AG30</f>
        <v>HairCare</v>
      </c>
      <c r="AH30">
        <f t="array" ref="AH30">SUM(IF($B$7:$B$11=AE30,$E$7:$E$11),IF($F$7:$F$11=AE30,$I$7:$I$11),IF($J$7:$J$11=AE30,$M$7:$M$11),IF($N$7:$N$11=AE30,$Q$7:$Q$11),IF($R$7:$R$11=AE30,$U$7:$U$11),IF($V$7:$V$11=AE30,$Y$7:$Y$11),IF($Z$7:$Z$11=AE30,$AC$7:$AC$11),
IF($B$15:$B$19=AE30,$E$15:$E$19),IF($F$15:$F$19=AE30,$I$15:$I$19),IF($J$15:$J$19=AE30,$M$15:$M$19),IF($N$15:$N$19=AE30,$Q$15:$Q$19),IF($R$15:$R$19=AE30,$U$15:$U$19),IF($V$15:$V$19=AE30,$Y$15:$Y$19),IF($Z$15:$Z$19=AE30,$AC$15:$AC$19),
IF($B$23:$B$27=AE30,$E$23:$E$27),IF($F$23:$F$27=AE30,$I$23:$I$27),IF($J$23:$J$27=AE30,$M$23:$M$27),IF($N$23:$N$27=AE30,$Q$23:$Q$27),IF($R$23:$R$27=AE30,$U$23:$U$27),IF($V$23:$V$27=AE30,$Y$23:$Y$27),IF($Z$23:$Z$27=AE30,$AC$23:$AC$27),
IF($B$31:$B$35=AE30,$E$31:$E$35),IF($F$31:$F$35=AE30,$I$31:$I$35),IF($J$31:$J$35=AE30,$M$31:$M$35),IF($N$31:$N$35=AE30,$Q$31:$Q$35),IF($R$31:$R$35=AE30,$U$31:$U$35),IF($V$31:$V$35=AE30,$Y$31:$Y$35),IF($Z$31:$Z$35=AE30,$AC$31:$AC$35),
IF($B$39:$B$43=AE30,$E$39:$E$43),IF($F$39:$F$43=AE30,$I$39:$I$43),IF($J$39:$J$43=AE30,$M$39:$M$43),IF($N$39:$N$43=AE30,$Q$39:$Q$43),IF($R$39:$R$43=AE30,$U$39:$U$43),IF($V$39:$V$43=AE30,$Y$39:$Y$43),IF($Z$39:$Z$43=AE30,$AC$39:$AC$43),
IF($B$47:$B$51=AE30,$E$47:$E$51),IF($F$47:$F$51=AE30,$I$47:$I$51),IF($J$47:$J$51=AE30,$M$47:$M$51),IF($N$47:$N$51=AE30,$Q$47:$Q$51),IF($R$47:$R$51=AE30,$U$47:$U$51),IF($V$47:$V$51=AE30,$Y$47:$Y$51),IF($Z$47:$Z$51=AE30,$AC$47:$AC$51))</f>
        <v>0</v>
      </c>
      <c r="AJ30" s="5"/>
      <c r="AK30" s="5"/>
      <c r="AL30" s="9"/>
    </row>
    <row r="31" spans="2:39" s="89" customFormat="1" x14ac:dyDescent="0.2">
      <c r="B31" s="101"/>
      <c r="C31" s="111"/>
      <c r="D31" s="106"/>
      <c r="E31" s="100"/>
      <c r="F31" s="102"/>
      <c r="G31" s="96"/>
      <c r="H31" s="107"/>
      <c r="I31" s="56"/>
      <c r="J31" s="102"/>
      <c r="K31" s="96"/>
      <c r="L31" s="107"/>
      <c r="M31" s="56"/>
      <c r="N31" s="102"/>
      <c r="O31" s="96"/>
      <c r="P31" s="113"/>
      <c r="Q31" s="56"/>
      <c r="R31" s="101"/>
      <c r="S31" s="111"/>
      <c r="T31" s="113"/>
      <c r="U31" s="100"/>
      <c r="V31" s="102"/>
      <c r="W31" s="96"/>
      <c r="X31" s="107"/>
      <c r="Y31" s="56"/>
      <c r="Z31" s="101"/>
      <c r="AA31" s="111"/>
      <c r="AB31" s="106"/>
      <c r="AC31" s="100"/>
      <c r="AE31" s="5">
        <v>25</v>
      </c>
      <c r="AF31" s="94"/>
      <c r="AG31" s="9" t="str">
        <f>January!AG31</f>
        <v>Clothing</v>
      </c>
      <c r="AH31">
        <f t="array" ref="AH31">SUM(IF($B$7:$B$11=AE31,$E$7:$E$11),IF($F$7:$F$11=AE31,$I$7:$I$11),IF($J$7:$J$11=AE31,$M$7:$M$11),IF($N$7:$N$11=AE31,$Q$7:$Q$11),IF($R$7:$R$11=AE31,$U$7:$U$11),IF($V$7:$V$11=AE31,$Y$7:$Y$11),IF($Z$7:$Z$11=AE31,$AC$7:$AC$11),
IF($B$15:$B$19=AE31,$E$15:$E$19),IF($F$15:$F$19=AE31,$I$15:$I$19),IF($J$15:$J$19=AE31,$M$15:$M$19),IF($N$15:$N$19=AE31,$Q$15:$Q$19),IF($R$15:$R$19=AE31,$U$15:$U$19),IF($V$15:$V$19=AE31,$Y$15:$Y$19),IF($Z$15:$Z$19=AE31,$AC$15:$AC$19),
IF($B$23:$B$27=AE31,$E$23:$E$27),IF($F$23:$F$27=AE31,$I$23:$I$27),IF($J$23:$J$27=AE31,$M$23:$M$27),IF($N$23:$N$27=AE31,$Q$23:$Q$27),IF($R$23:$R$27=AE31,$U$23:$U$27),IF($V$23:$V$27=AE31,$Y$23:$Y$27),IF($Z$23:$Z$27=AE31,$AC$23:$AC$27),
IF($B$31:$B$35=AE31,$E$31:$E$35),IF($F$31:$F$35=AE31,$I$31:$I$35),IF($J$31:$J$35=AE31,$M$31:$M$35),IF($N$31:$N$35=AE31,$Q$31:$Q$35),IF($R$31:$R$35=AE31,$U$31:$U$35),IF($V$31:$V$35=AE31,$Y$31:$Y$35),IF($Z$31:$Z$35=AE31,$AC$31:$AC$35),
IF($B$39:$B$43=AE31,$E$39:$E$43),IF($F$39:$F$43=AE31,$I$39:$I$43),IF($J$39:$J$43=AE31,$M$39:$M$43),IF($N$39:$N$43=AE31,$Q$39:$Q$43),IF($R$39:$R$43=AE31,$U$39:$U$43),IF($V$39:$V$43=AE31,$Y$39:$Y$43),IF($Z$39:$Z$43=AE31,$AC$39:$AC$43),
IF($B$47:$B$51=AE31,$E$47:$E$51),IF($F$47:$F$51=AE31,$I$47:$I$51),IF($J$47:$J$51=AE31,$M$47:$M$51),IF($N$47:$N$51=AE31,$Q$47:$Q$51),IF($R$47:$R$51=AE31,$U$47:$U$51),IF($V$47:$V$51=AE31,$Y$47:$Y$51),IF($Z$47:$Z$51=AE31,$AC$47:$AC$51))</f>
        <v>0</v>
      </c>
      <c r="AJ31" s="5"/>
      <c r="AK31" s="5"/>
      <c r="AL31" s="9"/>
      <c r="AM31"/>
    </row>
    <row r="32" spans="2:39" s="89" customFormat="1" x14ac:dyDescent="0.2">
      <c r="B32" s="102"/>
      <c r="C32" s="96"/>
      <c r="D32" s="107"/>
      <c r="E32" s="56"/>
      <c r="F32" s="102"/>
      <c r="G32" s="96"/>
      <c r="H32" s="107"/>
      <c r="I32" s="56"/>
      <c r="J32" s="102"/>
      <c r="K32" s="96"/>
      <c r="L32" s="107"/>
      <c r="M32" s="56"/>
      <c r="N32" s="102"/>
      <c r="O32" s="96"/>
      <c r="P32" s="107"/>
      <c r="Q32" s="56"/>
      <c r="R32" s="102"/>
      <c r="S32" s="96"/>
      <c r="T32" s="113"/>
      <c r="U32" s="56"/>
      <c r="V32" s="102"/>
      <c r="W32" s="96"/>
      <c r="X32" s="107"/>
      <c r="Y32" s="56"/>
      <c r="Z32" s="102"/>
      <c r="AA32" s="96"/>
      <c r="AB32" s="107"/>
      <c r="AC32" s="56"/>
      <c r="AE32" s="5">
        <v>26</v>
      </c>
      <c r="AF32" s="94"/>
      <c r="AG32" s="9" t="str">
        <f>January!AG32</f>
        <v>DayCare/School</v>
      </c>
      <c r="AH32">
        <f t="array" ref="AH32">SUM(IF($B$7:$B$11=AE32,$E$7:$E$11),IF($F$7:$F$11=AE32,$I$7:$I$11),IF($J$7:$J$11=AE32,$M$7:$M$11),IF($N$7:$N$11=AE32,$Q$7:$Q$11),IF($R$7:$R$11=AE32,$U$7:$U$11),IF($V$7:$V$11=AE32,$Y$7:$Y$11),IF($Z$7:$Z$11=AE32,$AC$7:$AC$11),
IF($B$15:$B$19=AE32,$E$15:$E$19),IF($F$15:$F$19=AE32,$I$15:$I$19),IF($J$15:$J$19=AE32,$M$15:$M$19),IF($N$15:$N$19=AE32,$Q$15:$Q$19),IF($R$15:$R$19=AE32,$U$15:$U$19),IF($V$15:$V$19=AE32,$Y$15:$Y$19),IF($Z$15:$Z$19=AE32,$AC$15:$AC$19),
IF($B$23:$B$27=AE32,$E$23:$E$27),IF($F$23:$F$27=AE32,$I$23:$I$27),IF($J$23:$J$27=AE32,$M$23:$M$27),IF($N$23:$N$27=AE32,$Q$23:$Q$27),IF($R$23:$R$27=AE32,$U$23:$U$27),IF($V$23:$V$27=AE32,$Y$23:$Y$27),IF($Z$23:$Z$27=AE32,$AC$23:$AC$27),
IF($B$31:$B$35=AE32,$E$31:$E$35),IF($F$31:$F$35=AE32,$I$31:$I$35),IF($J$31:$J$35=AE32,$M$31:$M$35),IF($N$31:$N$35=AE32,$Q$31:$Q$35),IF($R$31:$R$35=AE32,$U$31:$U$35),IF($V$31:$V$35=AE32,$Y$31:$Y$35),IF($Z$31:$Z$35=AE32,$AC$31:$AC$35),
IF($B$39:$B$43=AE32,$E$39:$E$43),IF($F$39:$F$43=AE32,$I$39:$I$43),IF($J$39:$J$43=AE32,$M$39:$M$43),IF($N$39:$N$43=AE32,$Q$39:$Q$43),IF($R$39:$R$43=AE32,$U$39:$U$43),IF($V$39:$V$43=AE32,$Y$39:$Y$43),IF($Z$39:$Z$43=AE32,$AC$39:$AC$43),
IF($B$47:$B$51=AE32,$E$47:$E$51),IF($F$47:$F$51=AE32,$I$47:$I$51),IF($J$47:$J$51=AE32,$M$47:$M$51),IF($N$47:$N$51=AE32,$Q$47:$Q$51),IF($R$47:$R$51=AE32,$U$47:$U$51),IF($V$47:$V$51=AE32,$Y$47:$Y$51),IF($Z$47:$Z$51=AE32,$AC$47:$AC$51))</f>
        <v>0</v>
      </c>
      <c r="AJ32" s="5"/>
      <c r="AK32" s="22"/>
      <c r="AL32" s="19"/>
      <c r="AM32"/>
    </row>
    <row r="33" spans="2:39" s="89" customFormat="1" x14ac:dyDescent="0.2">
      <c r="B33" s="102"/>
      <c r="C33" s="96"/>
      <c r="D33" s="107"/>
      <c r="E33" s="56"/>
      <c r="F33" s="102"/>
      <c r="G33" s="96"/>
      <c r="H33" s="107"/>
      <c r="I33" s="56"/>
      <c r="J33" s="102"/>
      <c r="K33" s="96"/>
      <c r="L33" s="107"/>
      <c r="M33" s="56"/>
      <c r="N33" s="102"/>
      <c r="O33" s="96"/>
      <c r="P33" s="107"/>
      <c r="Q33" s="56"/>
      <c r="R33" s="102"/>
      <c r="S33" s="96"/>
      <c r="T33" s="113"/>
      <c r="U33" s="56"/>
      <c r="V33" s="102"/>
      <c r="W33" s="96"/>
      <c r="X33" s="107"/>
      <c r="Y33" s="56"/>
      <c r="Z33" s="102"/>
      <c r="AA33" s="96"/>
      <c r="AB33" s="107"/>
      <c r="AC33" s="56"/>
      <c r="AE33" s="5">
        <v>27</v>
      </c>
      <c r="AF33" s="94"/>
      <c r="AG33" s="9" t="str">
        <f>January!AG33</f>
        <v>Car Insurance</v>
      </c>
      <c r="AH33">
        <f t="array" ref="AH33">SUM(IF($B$7:$B$11=AE33,$E$7:$E$11),IF($F$7:$F$11=AE33,$I$7:$I$11),IF($J$7:$J$11=AE33,$M$7:$M$11),IF($N$7:$N$11=AE33,$Q$7:$Q$11),IF($R$7:$R$11=AE33,$U$7:$U$11),IF($V$7:$V$11=AE33,$Y$7:$Y$11),IF($Z$7:$Z$11=AE33,$AC$7:$AC$11),
IF($B$15:$B$19=AE33,$E$15:$E$19),IF($F$15:$F$19=AE33,$I$15:$I$19),IF($J$15:$J$19=AE33,$M$15:$M$19),IF($N$15:$N$19=AE33,$Q$15:$Q$19),IF($R$15:$R$19=AE33,$U$15:$U$19),IF($V$15:$V$19=AE33,$Y$15:$Y$19),IF($Z$15:$Z$19=AE33,$AC$15:$AC$19),
IF($B$23:$B$27=AE33,$E$23:$E$27),IF($F$23:$F$27=AE33,$I$23:$I$27),IF($J$23:$J$27=AE33,$M$23:$M$27),IF($N$23:$N$27=AE33,$Q$23:$Q$27),IF($R$23:$R$27=AE33,$U$23:$U$27),IF($V$23:$V$27=AE33,$Y$23:$Y$27),IF($Z$23:$Z$27=AE33,$AC$23:$AC$27),
IF($B$31:$B$35=AE33,$E$31:$E$35),IF($F$31:$F$35=AE33,$I$31:$I$35),IF($J$31:$J$35=AE33,$M$31:$M$35),IF($N$31:$N$35=AE33,$Q$31:$Q$35),IF($R$31:$R$35=AE33,$U$31:$U$35),IF($V$31:$V$35=AE33,$Y$31:$Y$35),IF($Z$31:$Z$35=AE33,$AC$31:$AC$35),
IF($B$39:$B$43=AE33,$E$39:$E$43),IF($F$39:$F$43=AE33,$I$39:$I$43),IF($J$39:$J$43=AE33,$M$39:$M$43),IF($N$39:$N$43=AE33,$Q$39:$Q$43),IF($R$39:$R$43=AE33,$U$39:$U$43),IF($V$39:$V$43=AE33,$Y$39:$Y$43),IF($Z$39:$Z$43=AE33,$AC$39:$AC$43),
IF($B$47:$B$51=AE33,$E$47:$E$51),IF($F$47:$F$51=AE33,$I$47:$I$51),IF($J$47:$J$51=AE33,$M$47:$M$51),IF($N$47:$N$51=AE33,$Q$47:$Q$51),IF($R$47:$R$51=AE33,$U$47:$U$51),IF($V$47:$V$51=AE33,$Y$47:$Y$51),IF($Z$47:$Z$51=AE33,$AC$47:$AC$51))</f>
        <v>0</v>
      </c>
      <c r="AJ33" s="5"/>
      <c r="AK33" s="5"/>
      <c r="AL33" s="9"/>
      <c r="AM33"/>
    </row>
    <row r="34" spans="2:39" s="89" customFormat="1" x14ac:dyDescent="0.2">
      <c r="B34" s="102"/>
      <c r="C34" s="96"/>
      <c r="D34" s="107"/>
      <c r="E34" s="56"/>
      <c r="F34" s="102"/>
      <c r="G34" s="96"/>
      <c r="H34" s="107"/>
      <c r="I34" s="56"/>
      <c r="J34" s="102"/>
      <c r="K34" s="96"/>
      <c r="L34" s="107"/>
      <c r="M34" s="56"/>
      <c r="N34" s="102"/>
      <c r="O34" s="96"/>
      <c r="P34" s="107"/>
      <c r="Q34" s="56"/>
      <c r="R34" s="102"/>
      <c r="S34" s="96"/>
      <c r="T34" s="113"/>
      <c r="U34" s="56"/>
      <c r="V34" s="102"/>
      <c r="W34" s="96"/>
      <c r="X34" s="107"/>
      <c r="Y34" s="56"/>
      <c r="Z34" s="102"/>
      <c r="AA34" s="96"/>
      <c r="AB34" s="107"/>
      <c r="AC34" s="56"/>
      <c r="AE34" s="5">
        <v>28</v>
      </c>
      <c r="AF34" s="94"/>
      <c r="AG34" s="9" t="str">
        <f>January!AG34</f>
        <v>Realestate Taxes</v>
      </c>
      <c r="AH34">
        <f t="array" ref="AH34">SUM(IF($B$7:$B$11=AE34,$E$7:$E$11),IF($F$7:$F$11=AE34,$I$7:$I$11),IF($J$7:$J$11=AE34,$M$7:$M$11),IF($N$7:$N$11=AE34,$Q$7:$Q$11),IF($R$7:$R$11=AE34,$U$7:$U$11),IF($V$7:$V$11=AE34,$Y$7:$Y$11),IF($Z$7:$Z$11=AE34,$AC$7:$AC$11),
IF($B$15:$B$19=AE34,$E$15:$E$19),IF($F$15:$F$19=AE34,$I$15:$I$19),IF($J$15:$J$19=AE34,$M$15:$M$19),IF($N$15:$N$19=AE34,$Q$15:$Q$19),IF($R$15:$R$19=AE34,$U$15:$U$19),IF($V$15:$V$19=AE34,$Y$15:$Y$19),IF($Z$15:$Z$19=AE34,$AC$15:$AC$19),
IF($B$23:$B$27=AE34,$E$23:$E$27),IF($F$23:$F$27=AE34,$I$23:$I$27),IF($J$23:$J$27=AE34,$M$23:$M$27),IF($N$23:$N$27=AE34,$Q$23:$Q$27),IF($R$23:$R$27=AE34,$U$23:$U$27),IF($V$23:$V$27=AE34,$Y$23:$Y$27),IF($Z$23:$Z$27=AE34,$AC$23:$AC$27),
IF($B$31:$B$35=AE34,$E$31:$E$35),IF($F$31:$F$35=AE34,$I$31:$I$35),IF($J$31:$J$35=AE34,$M$31:$M$35),IF($N$31:$N$35=AE34,$Q$31:$Q$35),IF($R$31:$R$35=AE34,$U$31:$U$35),IF($V$31:$V$35=AE34,$Y$31:$Y$35),IF($Z$31:$Z$35=AE34,$AC$31:$AC$35),
IF($B$39:$B$43=AE34,$E$39:$E$43),IF($F$39:$F$43=AE34,$I$39:$I$43),IF($J$39:$J$43=AE34,$M$39:$M$43),IF($N$39:$N$43=AE34,$Q$39:$Q$43),IF($R$39:$R$43=AE34,$U$39:$U$43),IF($V$39:$V$43=AE34,$Y$39:$Y$43),IF($Z$39:$Z$43=AE34,$AC$39:$AC$43),
IF($B$47:$B$51=AE34,$E$47:$E$51),IF($F$47:$F$51=AE34,$I$47:$I$51),IF($J$47:$J$51=AE34,$M$47:$M$51),IF($N$47:$N$51=AE34,$Q$47:$Q$51),IF($R$47:$R$51=AE34,$U$47:$U$51),IF($V$47:$V$51=AE34,$Y$47:$Y$51),IF($Z$47:$Z$51=AE34,$AC$47:$AC$51))</f>
        <v>0</v>
      </c>
      <c r="AJ34" s="5"/>
      <c r="AK34" s="5"/>
      <c r="AL34" s="9"/>
      <c r="AM34"/>
    </row>
    <row r="35" spans="2:39" s="89" customFormat="1" x14ac:dyDescent="0.2">
      <c r="B35" s="102"/>
      <c r="C35" s="96"/>
      <c r="D35" s="107"/>
      <c r="E35" s="56"/>
      <c r="F35" s="102"/>
      <c r="G35" s="96"/>
      <c r="H35" s="107"/>
      <c r="I35" s="56"/>
      <c r="J35" s="102"/>
      <c r="K35" s="96"/>
      <c r="L35" s="107"/>
      <c r="M35" s="56"/>
      <c r="N35" s="102"/>
      <c r="O35" s="96"/>
      <c r="P35" s="107"/>
      <c r="Q35" s="56"/>
      <c r="R35" s="102"/>
      <c r="S35" s="96"/>
      <c r="T35" s="107"/>
      <c r="U35" s="56"/>
      <c r="V35" s="102"/>
      <c r="W35" s="96"/>
      <c r="X35" s="107"/>
      <c r="Y35" s="56"/>
      <c r="Z35" s="102"/>
      <c r="AA35" s="96"/>
      <c r="AB35" s="107"/>
      <c r="AC35" s="56"/>
      <c r="AE35" s="5">
        <v>29</v>
      </c>
      <c r="AF35" s="94"/>
      <c r="AG35" s="9" t="str">
        <f>January!AG35</f>
        <v>Home/Renters Insurance</v>
      </c>
      <c r="AH35">
        <f t="array" ref="AH35">SUM(IF($B$7:$B$11=AE35,$E$7:$E$11),IF($F$7:$F$11=AE35,$I$7:$I$11),IF($J$7:$J$11=AE35,$M$7:$M$11),IF($N$7:$N$11=AE35,$Q$7:$Q$11),IF($R$7:$R$11=AE35,$U$7:$U$11),IF($V$7:$V$11=AE35,$Y$7:$Y$11),IF($Z$7:$Z$11=AE35,$AC$7:$AC$11),
IF($B$15:$B$19=AE35,$E$15:$E$19),IF($F$15:$F$19=AE35,$I$15:$I$19),IF($J$15:$J$19=AE35,$M$15:$M$19),IF($N$15:$N$19=AE35,$Q$15:$Q$19),IF($R$15:$R$19=AE35,$U$15:$U$19),IF($V$15:$V$19=AE35,$Y$15:$Y$19),IF($Z$15:$Z$19=AE35,$AC$15:$AC$19),
IF($B$23:$B$27=AE35,$E$23:$E$27),IF($F$23:$F$27=AE35,$I$23:$I$27),IF($J$23:$J$27=AE35,$M$23:$M$27),IF($N$23:$N$27=AE35,$Q$23:$Q$27),IF($R$23:$R$27=AE35,$U$23:$U$27),IF($V$23:$V$27=AE35,$Y$23:$Y$27),IF($Z$23:$Z$27=AE35,$AC$23:$AC$27),
IF($B$31:$B$35=AE35,$E$31:$E$35),IF($F$31:$F$35=AE35,$I$31:$I$35),IF($J$31:$J$35=AE35,$M$31:$M$35),IF($N$31:$N$35=AE35,$Q$31:$Q$35),IF($R$31:$R$35=AE35,$U$31:$U$35),IF($V$31:$V$35=AE35,$Y$31:$Y$35),IF($Z$31:$Z$35=AE35,$AC$31:$AC$35),
IF($B$39:$B$43=AE35,$E$39:$E$43),IF($F$39:$F$43=AE35,$I$39:$I$43),IF($J$39:$J$43=AE35,$M$39:$M$43),IF($N$39:$N$43=AE35,$Q$39:$Q$43),IF($R$39:$R$43=AE35,$U$39:$U$43),IF($V$39:$V$43=AE35,$Y$39:$Y$43),IF($Z$39:$Z$43=AE35,$AC$39:$AC$43),
IF($B$47:$B$51=AE35,$E$47:$E$51),IF($F$47:$F$51=AE35,$I$47:$I$51),IF($J$47:$J$51=AE35,$M$47:$M$51),IF($N$47:$N$51=AE35,$Q$47:$Q$51),IF($R$47:$R$51=AE35,$U$47:$U$51),IF($V$47:$V$51=AE35,$Y$47:$Y$51),IF($Z$47:$Z$51=AE35,$AC$47:$AC$51))</f>
        <v>0</v>
      </c>
      <c r="AJ35" s="5"/>
      <c r="AK35" s="5"/>
      <c r="AL35" s="9"/>
      <c r="AM35"/>
    </row>
    <row r="36" spans="2:39" s="89" customFormat="1" x14ac:dyDescent="0.2">
      <c r="B36" s="190">
        <f>Z28+1</f>
        <v>16</v>
      </c>
      <c r="C36" s="191"/>
      <c r="D36" s="104" t="s">
        <v>51</v>
      </c>
      <c r="E36" s="47">
        <f t="array" ref="E36">AC28+SUM(IF(C31:C35=1,E31:E35))</f>
        <v>1200</v>
      </c>
      <c r="F36" s="190">
        <f>B36+1</f>
        <v>17</v>
      </c>
      <c r="G36" s="191"/>
      <c r="H36" s="104" t="s">
        <v>51</v>
      </c>
      <c r="I36" s="47">
        <f t="array" ref="I36">E36+SUM(IF(G31:G35=1,I31:I35))</f>
        <v>1200</v>
      </c>
      <c r="J36" s="190">
        <f>F36+1</f>
        <v>18</v>
      </c>
      <c r="K36" s="191"/>
      <c r="L36" s="104" t="s">
        <v>51</v>
      </c>
      <c r="M36" s="47">
        <f t="array" ref="M36">I36+SUM(IF(K31:K35=1,M31:M35))</f>
        <v>1200</v>
      </c>
      <c r="N36" s="190">
        <f>J36+1</f>
        <v>19</v>
      </c>
      <c r="O36" s="191"/>
      <c r="P36" s="104" t="s">
        <v>51</v>
      </c>
      <c r="Q36" s="47">
        <f t="array" ref="Q36">M36+SUM(IF(O31:O35=1,Q31:Q35))</f>
        <v>1200</v>
      </c>
      <c r="R36" s="190">
        <f>N36+1</f>
        <v>20</v>
      </c>
      <c r="S36" s="191"/>
      <c r="T36" s="104" t="s">
        <v>51</v>
      </c>
      <c r="U36" s="47">
        <f t="array" ref="U36">Q36+SUM(IF(S31:S35=1,U31:U35))</f>
        <v>1200</v>
      </c>
      <c r="V36" s="190">
        <f>R36+1</f>
        <v>21</v>
      </c>
      <c r="W36" s="191"/>
      <c r="X36" s="104" t="s">
        <v>51</v>
      </c>
      <c r="Y36" s="47">
        <f t="array" ref="Y36">U36+SUM(IF(W31:W35=1,Y31:Y35))</f>
        <v>1200</v>
      </c>
      <c r="Z36" s="190">
        <f>V36+1</f>
        <v>22</v>
      </c>
      <c r="AA36" s="191"/>
      <c r="AB36" s="104" t="s">
        <v>51</v>
      </c>
      <c r="AC36" s="47">
        <f t="array" ref="AC36">Y36+SUM(IF(AA31:AA35=1,AC31:AC35))</f>
        <v>1200</v>
      </c>
      <c r="AE36" s="5">
        <v>30</v>
      </c>
      <c r="AF36" s="94"/>
      <c r="AG36" s="9" t="str">
        <f>January!AG36</f>
        <v>Home Improvement</v>
      </c>
      <c r="AH36">
        <f t="array" ref="AH36">SUM(IF($B$7:$B$11=AE36,$E$7:$E$11),IF($F$7:$F$11=AE36,$I$7:$I$11),IF($J$7:$J$11=AE36,$M$7:$M$11),IF($N$7:$N$11=AE36,$Q$7:$Q$11),IF($R$7:$R$11=AE36,$U$7:$U$11),IF($V$7:$V$11=AE36,$Y$7:$Y$11),IF($Z$7:$Z$11=AE36,$AC$7:$AC$11),
IF($B$15:$B$19=AE36,$E$15:$E$19),IF($F$15:$F$19=AE36,$I$15:$I$19),IF($J$15:$J$19=AE36,$M$15:$M$19),IF($N$15:$N$19=AE36,$Q$15:$Q$19),IF($R$15:$R$19=AE36,$U$15:$U$19),IF($V$15:$V$19=AE36,$Y$15:$Y$19),IF($Z$15:$Z$19=AE36,$AC$15:$AC$19),
IF($B$23:$B$27=AE36,$E$23:$E$27),IF($F$23:$F$27=AE36,$I$23:$I$27),IF($J$23:$J$27=AE36,$M$23:$M$27),IF($N$23:$N$27=AE36,$Q$23:$Q$27),IF($R$23:$R$27=AE36,$U$23:$U$27),IF($V$23:$V$27=AE36,$Y$23:$Y$27),IF($Z$23:$Z$27=AE36,$AC$23:$AC$27),
IF($B$31:$B$35=AE36,$E$31:$E$35),IF($F$31:$F$35=AE36,$I$31:$I$35),IF($J$31:$J$35=AE36,$M$31:$M$35),IF($N$31:$N$35=AE36,$Q$31:$Q$35),IF($R$31:$R$35=AE36,$U$31:$U$35),IF($V$31:$V$35=AE36,$Y$31:$Y$35),IF($Z$31:$Z$35=AE36,$AC$31:$AC$35),
IF($B$39:$B$43=AE36,$E$39:$E$43),IF($F$39:$F$43=AE36,$I$39:$I$43),IF($J$39:$J$43=AE36,$M$39:$M$43),IF($N$39:$N$43=AE36,$Q$39:$Q$43),IF($R$39:$R$43=AE36,$U$39:$U$43),IF($V$39:$V$43=AE36,$Y$39:$Y$43),IF($Z$39:$Z$43=AE36,$AC$39:$AC$43),
IF($B$47:$B$51=AE36,$E$47:$E$51),IF($F$47:$F$51=AE36,$I$47:$I$51),IF($J$47:$J$51=AE36,$M$47:$M$51),IF($N$47:$N$51=AE36,$Q$47:$Q$51),IF($R$47:$R$51=AE36,$U$47:$U$51),IF($V$47:$V$51=AE36,$Y$47:$Y$51),IF($Z$47:$Z$51=AE36,$AC$47:$AC$51))</f>
        <v>0</v>
      </c>
      <c r="AJ36" s="5"/>
      <c r="AK36" s="5"/>
      <c r="AL36" s="9"/>
      <c r="AM36"/>
    </row>
    <row r="37" spans="2:39" s="89" customFormat="1" x14ac:dyDescent="0.2">
      <c r="B37" s="190"/>
      <c r="C37" s="191"/>
      <c r="D37" s="104" t="s">
        <v>60</v>
      </c>
      <c r="E37" s="21">
        <f t="array" ref="E37">AC29+SUM(IF(C31:C35=2,E31:E35))-SUM(IF(B31:B35={33},E31:E35))</f>
        <v>5000</v>
      </c>
      <c r="F37" s="190"/>
      <c r="G37" s="191"/>
      <c r="H37" s="104" t="s">
        <v>60</v>
      </c>
      <c r="I37" s="21">
        <f t="array" ref="I37">E37+SUM(IF(G31:G35=2,I31:I35))-SUM(IF(F31:F35={33},I31:I35))</f>
        <v>5000</v>
      </c>
      <c r="J37" s="190"/>
      <c r="K37" s="191"/>
      <c r="L37" s="104" t="s">
        <v>60</v>
      </c>
      <c r="M37" s="21">
        <f t="array" ref="M37">I37+SUM(IF(K31:K35=2,M31:M35))-SUM(IF(J31:J35={33},M31:M35))</f>
        <v>5000</v>
      </c>
      <c r="N37" s="190"/>
      <c r="O37" s="191"/>
      <c r="P37" s="104" t="s">
        <v>60</v>
      </c>
      <c r="Q37" s="21">
        <f t="array" ref="Q37">M37+SUM(IF(O31:O35=2,Q31:Q35))-SUM(IF(N31:N35={33},Q31:Q35))</f>
        <v>5000</v>
      </c>
      <c r="R37" s="190"/>
      <c r="S37" s="191"/>
      <c r="T37" s="104" t="s">
        <v>60</v>
      </c>
      <c r="U37" s="21">
        <f t="array" ref="U37">Q37+SUM(IF(S31:S35=2,U31:U35))-SUM(IF(R31:R35={33},U31:U35))</f>
        <v>5000</v>
      </c>
      <c r="V37" s="190"/>
      <c r="W37" s="191"/>
      <c r="X37" s="104" t="s">
        <v>60</v>
      </c>
      <c r="Y37" s="21">
        <f t="array" ref="Y37">U37+SUM(IF(W31:W35=2,Y31:Y35))-SUM(IF(V31:V35={33},Y31:Y35))</f>
        <v>5000</v>
      </c>
      <c r="Z37" s="190"/>
      <c r="AA37" s="191"/>
      <c r="AB37" s="104" t="s">
        <v>60</v>
      </c>
      <c r="AC37" s="21">
        <f t="array" ref="AC37">Y37+SUM(IF(AA31:AA35=2,AC31:AC35))-SUM(IF(Z31:Z35={33},AC31:AC35))</f>
        <v>5000</v>
      </c>
      <c r="AE37" s="5">
        <v>31</v>
      </c>
      <c r="AF37" s="94"/>
      <c r="AG37" s="9" t="str">
        <f>January!AG37</f>
        <v>Other Expenses</v>
      </c>
      <c r="AH37">
        <f t="array" ref="AH37">SUM(IF($B$7:$B$11=AE37,$E$7:$E$11),IF($F$7:$F$11=AE37,$I$7:$I$11),IF($J$7:$J$11=AE37,$M$7:$M$11),IF($N$7:$N$11=AE37,$Q$7:$Q$11),IF($R$7:$R$11=AE37,$U$7:$U$11),IF($V$7:$V$11=AE37,$Y$7:$Y$11),IF($Z$7:$Z$11=AE37,$AC$7:$AC$11),
IF($B$15:$B$19=AE37,$E$15:$E$19),IF($F$15:$F$19=AE37,$I$15:$I$19),IF($J$15:$J$19=AE37,$M$15:$M$19),IF($N$15:$N$19=AE37,$Q$15:$Q$19),IF($R$15:$R$19=AE37,$U$15:$U$19),IF($V$15:$V$19=AE37,$Y$15:$Y$19),IF($Z$15:$Z$19=AE37,$AC$15:$AC$19),
IF($B$23:$B$27=AE37,$E$23:$E$27),IF($F$23:$F$27=AE37,$I$23:$I$27),IF($J$23:$J$27=AE37,$M$23:$M$27),IF($N$23:$N$27=AE37,$Q$23:$Q$27),IF($R$23:$R$27=AE37,$U$23:$U$27),IF($V$23:$V$27=AE37,$Y$23:$Y$27),IF($Z$23:$Z$27=AE37,$AC$23:$AC$27),
IF($B$31:$B$35=AE37,$E$31:$E$35),IF($F$31:$F$35=AE37,$I$31:$I$35),IF($J$31:$J$35=AE37,$M$31:$M$35),IF($N$31:$N$35=AE37,$Q$31:$Q$35),IF($R$31:$R$35=AE37,$U$31:$U$35),IF($V$31:$V$35=AE37,$Y$31:$Y$35),IF($Z$31:$Z$35=AE37,$AC$31:$AC$35),
IF($B$39:$B$43=AE37,$E$39:$E$43),IF($F$39:$F$43=AE37,$I$39:$I$43),IF($J$39:$J$43=AE37,$M$39:$M$43),IF($N$39:$N$43=AE37,$Q$39:$Q$43),IF($R$39:$R$43=AE37,$U$39:$U$43),IF($V$39:$V$43=AE37,$Y$39:$Y$43),IF($Z$39:$Z$43=AE37,$AC$39:$AC$43),
IF($B$47:$B$51=AE37,$E$47:$E$51),IF($F$47:$F$51=AE37,$I$47:$I$51),IF($J$47:$J$51=AE37,$M$47:$M$51),IF($N$47:$N$51=AE37,$Q$47:$Q$51),IF($R$47:$R$51=AE37,$U$47:$U$51),IF($V$47:$V$51=AE37,$Y$47:$Y$51),IF($Z$47:$Z$51=AE37,$AC$47:$AC$51))</f>
        <v>0</v>
      </c>
      <c r="AJ37" s="5"/>
      <c r="AK37" s="5"/>
      <c r="AL37" s="9"/>
      <c r="AM37"/>
    </row>
    <row r="38" spans="2:39" ht="13.5" thickBot="1" x14ac:dyDescent="0.25">
      <c r="B38" s="192"/>
      <c r="C38" s="193"/>
      <c r="D38" s="105" t="s">
        <v>48</v>
      </c>
      <c r="E38" s="25">
        <f t="array" ref="E38">AC30+SUM(IF(C31:C35=3,E31:E35))-SUM(IF(B31:B35={34},E31:E35))</f>
        <v>-800</v>
      </c>
      <c r="F38" s="192"/>
      <c r="G38" s="193"/>
      <c r="H38" s="105" t="s">
        <v>48</v>
      </c>
      <c r="I38" s="25">
        <f t="array" ref="I38">E38+SUM(IF(G31:G35=3,I31:I35))-SUM(IF(F31:F35={34},I31:I35))</f>
        <v>-800</v>
      </c>
      <c r="J38" s="192"/>
      <c r="K38" s="193"/>
      <c r="L38" s="105" t="s">
        <v>48</v>
      </c>
      <c r="M38" s="25">
        <f t="array" ref="M38">I38+SUM(IF(K31:K35=3,M31:M35))-SUM(IF(J31:J35={34},M31:M35))</f>
        <v>-800</v>
      </c>
      <c r="N38" s="192"/>
      <c r="O38" s="193"/>
      <c r="P38" s="105" t="s">
        <v>48</v>
      </c>
      <c r="Q38" s="25">
        <f t="array" ref="Q38">M38+SUM(IF(O31:O35=3,Q31:Q35))-SUM(IF(N31:N35={34},Q31:Q35))</f>
        <v>-800</v>
      </c>
      <c r="R38" s="192"/>
      <c r="S38" s="193"/>
      <c r="T38" s="105" t="s">
        <v>48</v>
      </c>
      <c r="U38" s="25">
        <f t="array" ref="U38">Q38+SUM(IF(S31:S35=3,U31:U35))-SUM(IF(R31:R35={34},U31:U35))</f>
        <v>-800</v>
      </c>
      <c r="V38" s="192"/>
      <c r="W38" s="193"/>
      <c r="X38" s="105" t="s">
        <v>48</v>
      </c>
      <c r="Y38" s="25">
        <f t="array" ref="Y38">U38+SUM(IF(W31:W35=3,Y31:Y35))-SUM(IF(V31:V35={34},Y31:Y35))</f>
        <v>-800</v>
      </c>
      <c r="Z38" s="192"/>
      <c r="AA38" s="193"/>
      <c r="AB38" s="105" t="s">
        <v>48</v>
      </c>
      <c r="AC38" s="25">
        <f t="array" ref="AC38">Y38+SUM(IF(AA31:AA35=3,AC31:AC35))-SUM(IF(Z31:Z35={34},AC31:AC35))</f>
        <v>-800</v>
      </c>
      <c r="AE38" s="5">
        <v>32</v>
      </c>
      <c r="AF38" s="94"/>
      <c r="AG38" s="9" t="str">
        <f>January!AG38</f>
        <v>Add't Exp. (Furnishing)</v>
      </c>
      <c r="AH38">
        <f t="array" ref="AH38">SUM(IF($B$7:$B$11=AE38,$E$7:$E$11),IF($F$7:$F$11=AE38,$I$7:$I$11),IF($J$7:$J$11=AE38,$M$7:$M$11),IF($N$7:$N$11=AE38,$Q$7:$Q$11),IF($R$7:$R$11=AE38,$U$7:$U$11),IF($V$7:$V$11=AE38,$Y$7:$Y$11),IF($Z$7:$Z$11=AE38,$AC$7:$AC$11),
IF($B$15:$B$19=AE38,$E$15:$E$19),IF($F$15:$F$19=AE38,$I$15:$I$19),IF($J$15:$J$19=AE38,$M$15:$M$19),IF($N$15:$N$19=AE38,$Q$15:$Q$19),IF($R$15:$R$19=AE38,$U$15:$U$19),IF($V$15:$V$19=AE38,$Y$15:$Y$19),IF($Z$15:$Z$19=AE38,$AC$15:$AC$19),
IF($B$23:$B$27=AE38,$E$23:$E$27),IF($F$23:$F$27=AE38,$I$23:$I$27),IF($J$23:$J$27=AE38,$M$23:$M$27),IF($N$23:$N$27=AE38,$Q$23:$Q$27),IF($R$23:$R$27=AE38,$U$23:$U$27),IF($V$23:$V$27=AE38,$Y$23:$Y$27),IF($Z$23:$Z$27=AE38,$AC$23:$AC$27),
IF($B$31:$B$35=AE38,$E$31:$E$35),IF($F$31:$F$35=AE38,$I$31:$I$35),IF($J$31:$J$35=AE38,$M$31:$M$35),IF($N$31:$N$35=AE38,$Q$31:$Q$35),IF($R$31:$R$35=AE38,$U$31:$U$35),IF($V$31:$V$35=AE38,$Y$31:$Y$35),IF($Z$31:$Z$35=AE38,$AC$31:$AC$35),
IF($B$39:$B$43=AE38,$E$39:$E$43),IF($F$39:$F$43=AE38,$I$39:$I$43),IF($J$39:$J$43=AE38,$M$39:$M$43),IF($N$39:$N$43=AE38,$Q$39:$Q$43),IF($R$39:$R$43=AE38,$U$39:$U$43),IF($V$39:$V$43=AE38,$Y$39:$Y$43),IF($Z$39:$Z$43=AE38,$AC$39:$AC$43),
IF($B$47:$B$51=AE38,$E$47:$E$51),IF($F$47:$F$51=AE38,$I$47:$I$51),IF($J$47:$J$51=AE38,$M$47:$M$51),IF($N$47:$N$51=AE38,$Q$47:$Q$51),IF($R$47:$R$51=AE38,$U$47:$U$51),IF($V$47:$V$51=AE38,$Y$47:$Y$51),IF($Z$47:$Z$51=AE38,$AC$47:$AC$51))</f>
        <v>0</v>
      </c>
      <c r="AJ38" s="5"/>
      <c r="AK38" s="5"/>
      <c r="AL38" s="9"/>
    </row>
    <row r="39" spans="2:39" s="89" customFormat="1" x14ac:dyDescent="0.2">
      <c r="B39" s="101"/>
      <c r="C39" s="111"/>
      <c r="D39" s="106"/>
      <c r="E39" s="100"/>
      <c r="F39" s="102"/>
      <c r="G39" s="96"/>
      <c r="H39" s="107"/>
      <c r="I39" s="56"/>
      <c r="J39" s="102"/>
      <c r="K39" s="96"/>
      <c r="L39" s="107"/>
      <c r="M39" s="56"/>
      <c r="N39" s="101"/>
      <c r="O39" s="111"/>
      <c r="P39" s="106"/>
      <c r="Q39" s="100"/>
      <c r="R39" s="101"/>
      <c r="S39" s="111"/>
      <c r="T39" s="151"/>
      <c r="U39" s="100"/>
      <c r="V39" s="101"/>
      <c r="W39" s="111"/>
      <c r="X39" s="151"/>
      <c r="Y39" s="100"/>
      <c r="Z39" s="101"/>
      <c r="AA39" s="111"/>
      <c r="AB39" s="151"/>
      <c r="AC39" s="100"/>
      <c r="AE39" s="93">
        <v>33</v>
      </c>
      <c r="AF39" s="94"/>
      <c r="AG39" s="14" t="s">
        <v>64</v>
      </c>
      <c r="AH39">
        <f t="array" ref="AH39">SUM(IF($B$7:$B$11=AE39,$E$7:$E$11),IF($F$7:$F$11=AE39,$I$7:$I$11),IF($J$7:$J$11=AE39,$M$7:$M$11),IF($N$7:$N$11=AE39,$Q$7:$Q$11),IF($R$7:$R$11=AE39,$U$7:$U$11),IF($V$7:$V$11=AE39,$Y$7:$Y$11),IF($Z$7:$Z$11=AE39,$AC$7:$AC$11),
IF($B$15:$B$19=AE39,$E$15:$E$19),IF($F$15:$F$19=AE39,$I$15:$I$19),IF($J$15:$J$19=AE39,$M$15:$M$19),IF($N$15:$N$19=AE39,$Q$15:$Q$19),IF($R$15:$R$19=AE39,$U$15:$U$19),IF($V$15:$V$19=AE39,$Y$15:$Y$19),IF($Z$15:$Z$19=AE39,$AC$15:$AC$19),
IF($B$23:$B$27=AE39,$E$23:$E$27),IF($F$23:$F$27=AE39,$I$23:$I$27),IF($J$23:$J$27=AE39,$M$23:$M$27),IF($N$23:$N$27=AE39,$Q$23:$Q$27),IF($R$23:$R$27=AE39,$U$23:$U$27),IF($V$23:$V$27=AE39,$Y$23:$Y$27),IF($Z$23:$Z$27=AE39,$AC$23:$AC$27),
IF($B$31:$B$35=AE39,$E$31:$E$35),IF($F$31:$F$35=AE39,$I$31:$I$35),IF($J$31:$J$35=AE39,$M$31:$M$35),IF($N$31:$N$35=AE39,$Q$31:$Q$35),IF($R$31:$R$35=AE39,$U$31:$U$35),IF($V$31:$V$35=AE39,$Y$31:$Y$35),IF($Z$31:$Z$35=AE39,$AC$31:$AC$35),
IF($B$39:$B$43=AE39,$E$39:$E$43),IF($F$39:$F$43=AE39,$I$39:$I$43),IF($J$39:$J$43=AE39,$M$39:$M$43),IF($N$39:$N$43=AE39,$Q$39:$Q$43),IF($R$39:$R$43=AE39,$U$39:$U$43),IF($V$39:$V$43=AE39,$Y$39:$Y$43),IF($Z$39:$Z$43=AE39,$AC$39:$AC$43),
IF($B$47:$B$51=AE39,$E$47:$E$51),IF($F$47:$F$51=AE39,$I$47:$I$51),IF($J$47:$J$51=AE39,$M$47:$M$51),IF($N$47:$N$51=AE39,$Q$47:$Q$51),IF($R$47:$R$51=AE39,$U$47:$U$51),IF($V$47:$V$51=AE39,$Y$47:$Y$51),IF($Z$47:$Z$51=AE39,$AC$47:$AC$51))</f>
        <v>0</v>
      </c>
      <c r="AM39"/>
    </row>
    <row r="40" spans="2:39" s="89" customFormat="1" x14ac:dyDescent="0.2">
      <c r="B40" s="102"/>
      <c r="C40" s="96"/>
      <c r="D40" s="107"/>
      <c r="E40" s="56"/>
      <c r="F40" s="102"/>
      <c r="G40" s="96"/>
      <c r="H40" s="107"/>
      <c r="I40" s="56"/>
      <c r="J40" s="102"/>
      <c r="K40" s="96"/>
      <c r="L40" s="107"/>
      <c r="M40" s="56"/>
      <c r="N40" s="102"/>
      <c r="O40" s="96"/>
      <c r="P40" s="107"/>
      <c r="Q40" s="56"/>
      <c r="R40" s="102"/>
      <c r="S40" s="96"/>
      <c r="T40" s="113"/>
      <c r="U40" s="56"/>
      <c r="V40" s="102"/>
      <c r="W40" s="96"/>
      <c r="X40" s="113"/>
      <c r="Y40" s="56"/>
      <c r="Z40" s="102"/>
      <c r="AA40" s="96"/>
      <c r="AB40" s="113"/>
      <c r="AC40" s="56"/>
      <c r="AE40" s="93">
        <v>34</v>
      </c>
      <c r="AF40" s="94"/>
      <c r="AG40" s="14" t="s">
        <v>63</v>
      </c>
      <c r="AH40">
        <f t="array" ref="AH40">SUM(IF($B$7:$B$11=AE40,$E$7:$E$11),IF($F$7:$F$11=AE40,$I$7:$I$11),IF($J$7:$J$11=AE40,$M$7:$M$11),IF($N$7:$N$11=AE40,$Q$7:$Q$11),IF($R$7:$R$11=AE40,$U$7:$U$11),IF($V$7:$V$11=AE40,$Y$7:$Y$11),IF($Z$7:$Z$11=AE40,$AC$7:$AC$11),
IF($B$15:$B$19=AE40,$E$15:$E$19),IF($F$15:$F$19=AE40,$I$15:$I$19),IF($J$15:$J$19=AE40,$M$15:$M$19),IF($N$15:$N$19=AE40,$Q$15:$Q$19),IF($R$15:$R$19=AE40,$U$15:$U$19),IF($V$15:$V$19=AE40,$Y$15:$Y$19),IF($Z$15:$Z$19=AE40,$AC$15:$AC$19),
IF($B$23:$B$27=AE40,$E$23:$E$27),IF($F$23:$F$27=AE40,$I$23:$I$27),IF($J$23:$J$27=AE40,$M$23:$M$27),IF($N$23:$N$27=AE40,$Q$23:$Q$27),IF($R$23:$R$27=AE40,$U$23:$U$27),IF($V$23:$V$27=AE40,$Y$23:$Y$27),IF($Z$23:$Z$27=AE40,$AC$23:$AC$27),
IF($B$31:$B$35=AE40,$E$31:$E$35),IF($F$31:$F$35=AE40,$I$31:$I$35),IF($J$31:$J$35=AE40,$M$31:$M$35),IF($N$31:$N$35=AE40,$Q$31:$Q$35),IF($R$31:$R$35=AE40,$U$31:$U$35),IF($V$31:$V$35=AE40,$Y$31:$Y$35),IF($Z$31:$Z$35=AE40,$AC$31:$AC$35),
IF($B$39:$B$43=AE40,$E$39:$E$43),IF($F$39:$F$43=AE40,$I$39:$I$43),IF($J$39:$J$43=AE40,$M$39:$M$43),IF($N$39:$N$43=AE40,$Q$39:$Q$43),IF($R$39:$R$43=AE40,$U$39:$U$43),IF($V$39:$V$43=AE40,$Y$39:$Y$43),IF($Z$39:$Z$43=AE40,$AC$39:$AC$43),
IF($B$47:$B$51=AE40,$E$47:$E$51),IF($F$47:$F$51=AE40,$I$47:$I$51),IF($J$47:$J$51=AE40,$M$47:$M$51),IF($N$47:$N$51=AE40,$Q$47:$Q$51),IF($R$47:$R$51=AE40,$U$47:$U$51),IF($V$47:$V$51=AE40,$Y$47:$Y$51),IF($Z$47:$Z$51=AE40,$AC$47:$AC$51))</f>
        <v>0</v>
      </c>
      <c r="AK40" s="93"/>
      <c r="AL40" s="94"/>
      <c r="AM40"/>
    </row>
    <row r="41" spans="2:39" s="89" customFormat="1" x14ac:dyDescent="0.2">
      <c r="B41" s="102"/>
      <c r="C41" s="96"/>
      <c r="D41" s="107"/>
      <c r="E41" s="56"/>
      <c r="F41" s="102"/>
      <c r="G41" s="96"/>
      <c r="H41" s="107"/>
      <c r="I41" s="56"/>
      <c r="J41" s="102"/>
      <c r="K41" s="96"/>
      <c r="L41" s="107"/>
      <c r="M41" s="56"/>
      <c r="N41" s="102"/>
      <c r="O41" s="96"/>
      <c r="P41" s="107"/>
      <c r="Q41" s="56"/>
      <c r="R41" s="102"/>
      <c r="S41" s="96"/>
      <c r="T41" s="113"/>
      <c r="U41" s="56"/>
      <c r="V41" s="102"/>
      <c r="W41" s="96"/>
      <c r="X41" s="113"/>
      <c r="Y41" s="56"/>
      <c r="Z41" s="102"/>
      <c r="AA41" s="96"/>
      <c r="AB41" s="113"/>
      <c r="AC41" s="56"/>
      <c r="AE41" s="93"/>
      <c r="AF41" s="94"/>
      <c r="AG41" s="14"/>
      <c r="AH41"/>
      <c r="AK41" s="93"/>
      <c r="AL41" s="94"/>
      <c r="AM41"/>
    </row>
    <row r="42" spans="2:39" s="89" customFormat="1" x14ac:dyDescent="0.2">
      <c r="B42" s="102"/>
      <c r="C42" s="96"/>
      <c r="D42" s="107"/>
      <c r="E42" s="56"/>
      <c r="F42" s="102"/>
      <c r="G42" s="96"/>
      <c r="H42" s="107"/>
      <c r="I42" s="56"/>
      <c r="J42" s="102"/>
      <c r="K42" s="96"/>
      <c r="L42" s="107"/>
      <c r="M42" s="56"/>
      <c r="N42" s="102"/>
      <c r="O42" s="96"/>
      <c r="P42" s="107"/>
      <c r="Q42" s="56"/>
      <c r="R42" s="102"/>
      <c r="S42" s="96"/>
      <c r="T42" s="107"/>
      <c r="U42" s="56"/>
      <c r="V42" s="102"/>
      <c r="W42" s="96"/>
      <c r="X42" s="107"/>
      <c r="Y42" s="56"/>
      <c r="Z42" s="102"/>
      <c r="AA42" s="96"/>
      <c r="AB42" s="107"/>
      <c r="AC42" s="56"/>
      <c r="AE42" s="95"/>
      <c r="AF42" s="96"/>
      <c r="AG42" s="97"/>
      <c r="AH42"/>
      <c r="AK42" s="93"/>
      <c r="AL42" s="94"/>
      <c r="AM42"/>
    </row>
    <row r="43" spans="2:39" s="89" customFormat="1" x14ac:dyDescent="0.2">
      <c r="B43" s="102"/>
      <c r="C43" s="96"/>
      <c r="D43" s="107"/>
      <c r="E43" s="56"/>
      <c r="F43" s="102"/>
      <c r="G43" s="96"/>
      <c r="H43" s="107"/>
      <c r="I43" s="56"/>
      <c r="J43" s="102"/>
      <c r="K43" s="96"/>
      <c r="L43" s="107"/>
      <c r="M43" s="56"/>
      <c r="N43" s="102"/>
      <c r="O43" s="96"/>
      <c r="P43" s="107"/>
      <c r="Q43" s="56"/>
      <c r="R43" s="102"/>
      <c r="S43" s="96"/>
      <c r="T43" s="107"/>
      <c r="U43" s="56"/>
      <c r="V43" s="102"/>
      <c r="W43" s="96"/>
      <c r="X43" s="107"/>
      <c r="Y43" s="56"/>
      <c r="Z43" s="102"/>
      <c r="AA43" s="96"/>
      <c r="AB43" s="107"/>
      <c r="AC43" s="56"/>
      <c r="AK43" s="93"/>
      <c r="AL43" s="94"/>
      <c r="AM43"/>
    </row>
    <row r="44" spans="2:39" s="89" customFormat="1" x14ac:dyDescent="0.2">
      <c r="B44" s="190">
        <f>Z36+1</f>
        <v>23</v>
      </c>
      <c r="C44" s="191"/>
      <c r="D44" s="104" t="s">
        <v>51</v>
      </c>
      <c r="E44" s="47">
        <f t="array" ref="E44">AC36+SUM(IF(C39:C43=1,E39:E43))</f>
        <v>1200</v>
      </c>
      <c r="F44" s="190">
        <f>B44+1</f>
        <v>24</v>
      </c>
      <c r="G44" s="191"/>
      <c r="H44" s="104" t="s">
        <v>51</v>
      </c>
      <c r="I44" s="47">
        <f t="array" ref="I44">E44+SUM(IF(G39:G43=1,I39:I43))</f>
        <v>1200</v>
      </c>
      <c r="J44" s="190">
        <f>F44+1</f>
        <v>25</v>
      </c>
      <c r="K44" s="191"/>
      <c r="L44" s="104" t="s">
        <v>51</v>
      </c>
      <c r="M44" s="47">
        <f t="array" ref="M44">I44+SUM(IF(K39:K43=1,M39:M43))</f>
        <v>1200</v>
      </c>
      <c r="N44" s="173">
        <f>J44+1</f>
        <v>26</v>
      </c>
      <c r="O44" s="174"/>
      <c r="P44" s="107" t="s">
        <v>51</v>
      </c>
      <c r="Q44" s="56">
        <f t="array" ref="Q44">M44+SUM(IF(O39:O43=1,Q39:Q43))</f>
        <v>1200</v>
      </c>
      <c r="R44" s="173">
        <f>N44+1</f>
        <v>27</v>
      </c>
      <c r="S44" s="174"/>
      <c r="T44" s="107" t="s">
        <v>51</v>
      </c>
      <c r="U44" s="56">
        <f t="array" ref="U44">Q44+SUM(IF(S39:S43=1,U39:U43))</f>
        <v>1200</v>
      </c>
      <c r="V44" s="173">
        <f>R44+1</f>
        <v>28</v>
      </c>
      <c r="W44" s="174"/>
      <c r="X44" s="107" t="s">
        <v>51</v>
      </c>
      <c r="Y44" s="56">
        <f t="array" ref="Y44">U44+SUM(IF(W39:W43=1,Y39:Y43))</f>
        <v>1200</v>
      </c>
      <c r="Z44" s="173">
        <f>V44+1</f>
        <v>29</v>
      </c>
      <c r="AA44" s="174"/>
      <c r="AB44" s="107" t="s">
        <v>51</v>
      </c>
      <c r="AC44" s="56">
        <f t="array" ref="AC44">Y44+SUM(IF(AA39:AA43=1,AC39:AC43))</f>
        <v>1200</v>
      </c>
      <c r="AH44"/>
      <c r="AJ44"/>
      <c r="AK44" s="93"/>
      <c r="AL44" s="94"/>
      <c r="AM44"/>
    </row>
    <row r="45" spans="2:39" s="89" customFormat="1" x14ac:dyDescent="0.2">
      <c r="B45" s="190"/>
      <c r="C45" s="191"/>
      <c r="D45" s="104" t="s">
        <v>60</v>
      </c>
      <c r="E45" s="21">
        <f t="array" ref="E45">AC37+SUM(IF(C39:C43=2,E39:E43))-SUM(IF(B39:B43={33},E39:E43))</f>
        <v>5000</v>
      </c>
      <c r="F45" s="190"/>
      <c r="G45" s="191"/>
      <c r="H45" s="104" t="s">
        <v>60</v>
      </c>
      <c r="I45" s="21">
        <f t="array" ref="I45">E45+SUM(IF(G39:G43=2,I39:I43))-SUM(IF(F39:F43={33},I39:I43))</f>
        <v>5000</v>
      </c>
      <c r="J45" s="190"/>
      <c r="K45" s="191"/>
      <c r="L45" s="104" t="s">
        <v>60</v>
      </c>
      <c r="M45" s="21">
        <f t="array" ref="M45">I45+SUM(IF(K39:K43=2,M39:M43))-SUM(IF(J39:J43={33},M39:M43))</f>
        <v>5000</v>
      </c>
      <c r="N45" s="173"/>
      <c r="O45" s="174"/>
      <c r="P45" s="107" t="s">
        <v>60</v>
      </c>
      <c r="Q45" s="152">
        <f t="array" ref="Q45">M45+SUM(IF(O39:O43=2,Q39:Q43))-SUM(IF(N39:N43={33},Q39:Q43))</f>
        <v>5000</v>
      </c>
      <c r="R45" s="173"/>
      <c r="S45" s="174"/>
      <c r="T45" s="107" t="s">
        <v>60</v>
      </c>
      <c r="U45" s="152">
        <f t="array" ref="U45">Q45+SUM(IF(S39:S43=2,U39:U43))-SUM(IF(R39:R43={33},U39:U43))</f>
        <v>5000</v>
      </c>
      <c r="V45" s="173"/>
      <c r="W45" s="174"/>
      <c r="X45" s="107" t="s">
        <v>60</v>
      </c>
      <c r="Y45" s="152">
        <f t="array" ref="Y45">U45+SUM(IF(W39:W43=2,Y39:Y43))-SUM(IF(V39:V43={33},Y39:Y43))</f>
        <v>5000</v>
      </c>
      <c r="Z45" s="173"/>
      <c r="AA45" s="174"/>
      <c r="AB45" s="107" t="s">
        <v>60</v>
      </c>
      <c r="AC45" s="152">
        <f t="array" ref="AC45">Y45+SUM(IF(AA39:AA43=2,AC39:AC43))-SUM(IF(Z39:Z43={33},AC39:AC43))</f>
        <v>5000</v>
      </c>
      <c r="AH45"/>
      <c r="AJ45"/>
      <c r="AK45" s="93"/>
      <c r="AL45" s="94"/>
      <c r="AM45"/>
    </row>
    <row r="46" spans="2:39" ht="13.5" thickBot="1" x14ac:dyDescent="0.25">
      <c r="B46" s="192"/>
      <c r="C46" s="193"/>
      <c r="D46" s="105" t="s">
        <v>48</v>
      </c>
      <c r="E46" s="25">
        <f t="array" ref="E46">AC38+SUM(IF(C39:C43=3,E39:E43))-SUM(IF(B39:B43={34},E39:E43))</f>
        <v>-800</v>
      </c>
      <c r="F46" s="192"/>
      <c r="G46" s="193"/>
      <c r="H46" s="105" t="s">
        <v>48</v>
      </c>
      <c r="I46" s="25">
        <f t="array" ref="I46">E46+SUM(IF(G39:G43=3,I39:I43))-SUM(IF(F39:F43={34},I39:I43))</f>
        <v>-800</v>
      </c>
      <c r="J46" s="192"/>
      <c r="K46" s="193"/>
      <c r="L46" s="105" t="s">
        <v>48</v>
      </c>
      <c r="M46" s="25">
        <f t="array" ref="M46">I46+SUM(IF(K39:K43=3,M39:M43))-SUM(IF(J39:J43={34},M39:M43))</f>
        <v>-800</v>
      </c>
      <c r="N46" s="175"/>
      <c r="O46" s="176"/>
      <c r="P46" s="153" t="s">
        <v>48</v>
      </c>
      <c r="Q46" s="154">
        <f t="array" ref="Q46">M46+SUM(IF(O39:O43=3,Q39:Q43))-SUM(IF(N39:N43={34},Q39:Q43))</f>
        <v>-800</v>
      </c>
      <c r="R46" s="175"/>
      <c r="S46" s="176"/>
      <c r="T46" s="153" t="s">
        <v>48</v>
      </c>
      <c r="U46" s="154">
        <f t="array" ref="U46">Q46+SUM(IF(S39:S43=3,U39:U43))-SUM(IF(R39:R43={34},U39:U43))</f>
        <v>-800</v>
      </c>
      <c r="V46" s="175"/>
      <c r="W46" s="176"/>
      <c r="X46" s="153" t="s">
        <v>48</v>
      </c>
      <c r="Y46" s="154">
        <f t="array" ref="Y46">U46+SUM(IF(W39:W43=3,Y39:Y43))-SUM(IF(V39:V43={34},Y39:Y43))</f>
        <v>-800</v>
      </c>
      <c r="Z46" s="175"/>
      <c r="AA46" s="176"/>
      <c r="AB46" s="153" t="s">
        <v>48</v>
      </c>
      <c r="AC46" s="154">
        <f t="array" ref="AC46">Y46+SUM(IF(AA39:AA43=3,AC39:AC43))-SUM(IF(Z39:Z43={34},AC39:AC43))</f>
        <v>-800</v>
      </c>
    </row>
    <row r="47" spans="2:39" x14ac:dyDescent="0.2">
      <c r="B47" s="101"/>
      <c r="C47" s="111"/>
      <c r="D47" s="106"/>
      <c r="E47" s="100"/>
      <c r="F47" s="102"/>
      <c r="G47" s="96"/>
      <c r="H47" s="107"/>
      <c r="I47" s="56"/>
      <c r="J47" s="131"/>
      <c r="K47" s="132"/>
      <c r="L47" s="133"/>
      <c r="M47" s="134"/>
      <c r="N47" s="127"/>
      <c r="O47" s="128"/>
      <c r="P47" s="129"/>
      <c r="Q47" s="130"/>
      <c r="R47" s="127"/>
      <c r="S47" s="128"/>
      <c r="T47" s="129"/>
      <c r="U47" s="130"/>
      <c r="V47" s="127"/>
      <c r="W47" s="128"/>
      <c r="X47" s="129"/>
      <c r="Y47" s="130"/>
      <c r="Z47" s="127"/>
      <c r="AA47" s="128"/>
      <c r="AB47" s="129"/>
      <c r="AC47" s="130"/>
    </row>
    <row r="48" spans="2:39" x14ac:dyDescent="0.2">
      <c r="B48" s="102"/>
      <c r="C48" s="96"/>
      <c r="D48" s="107"/>
      <c r="E48" s="56"/>
      <c r="F48" s="102"/>
      <c r="G48" s="96"/>
      <c r="H48" s="107"/>
      <c r="I48" s="56"/>
      <c r="J48" s="131"/>
      <c r="K48" s="132"/>
      <c r="L48" s="133"/>
      <c r="M48" s="134"/>
      <c r="N48" s="131"/>
      <c r="O48" s="132"/>
      <c r="P48" s="133"/>
      <c r="Q48" s="134"/>
      <c r="R48" s="131"/>
      <c r="S48" s="132"/>
      <c r="T48" s="133"/>
      <c r="U48" s="134"/>
      <c r="V48" s="131"/>
      <c r="W48" s="132"/>
      <c r="X48" s="133"/>
      <c r="Y48" s="134"/>
      <c r="Z48" s="131"/>
      <c r="AA48" s="132"/>
      <c r="AB48" s="133"/>
      <c r="AC48" s="134"/>
    </row>
    <row r="49" spans="2:29" x14ac:dyDescent="0.2">
      <c r="B49" s="102"/>
      <c r="C49" s="96"/>
      <c r="D49" s="107"/>
      <c r="E49" s="56"/>
      <c r="F49" s="102"/>
      <c r="G49" s="96"/>
      <c r="H49" s="107"/>
      <c r="I49" s="56"/>
      <c r="J49" s="131"/>
      <c r="K49" s="132"/>
      <c r="L49" s="133"/>
      <c r="M49" s="134"/>
      <c r="N49" s="131"/>
      <c r="O49" s="132"/>
      <c r="P49" s="133"/>
      <c r="Q49" s="134"/>
      <c r="R49" s="131"/>
      <c r="S49" s="132"/>
      <c r="T49" s="133"/>
      <c r="U49" s="134"/>
      <c r="V49" s="131"/>
      <c r="W49" s="132"/>
      <c r="X49" s="133"/>
      <c r="Y49" s="134"/>
      <c r="Z49" s="131"/>
      <c r="AA49" s="132"/>
      <c r="AB49" s="133"/>
      <c r="AC49" s="134"/>
    </row>
    <row r="50" spans="2:29" x14ac:dyDescent="0.2">
      <c r="B50" s="102"/>
      <c r="C50" s="96"/>
      <c r="D50" s="107"/>
      <c r="E50" s="56"/>
      <c r="F50" s="102"/>
      <c r="G50" s="96"/>
      <c r="H50" s="107"/>
      <c r="I50" s="56"/>
      <c r="J50" s="131"/>
      <c r="K50" s="132"/>
      <c r="L50" s="133"/>
      <c r="M50" s="134"/>
      <c r="N50" s="131"/>
      <c r="O50" s="132"/>
      <c r="P50" s="133"/>
      <c r="Q50" s="134"/>
      <c r="R50" s="131"/>
      <c r="S50" s="132"/>
      <c r="T50" s="133"/>
      <c r="U50" s="134"/>
      <c r="V50" s="131"/>
      <c r="W50" s="132"/>
      <c r="X50" s="133"/>
      <c r="Y50" s="134"/>
      <c r="Z50" s="131"/>
      <c r="AA50" s="132"/>
      <c r="AB50" s="133"/>
      <c r="AC50" s="134"/>
    </row>
    <row r="51" spans="2:29" x14ac:dyDescent="0.2">
      <c r="B51" s="102"/>
      <c r="C51" s="96"/>
      <c r="D51" s="107"/>
      <c r="E51" s="56"/>
      <c r="F51" s="102"/>
      <c r="G51" s="96"/>
      <c r="H51" s="107"/>
      <c r="I51" s="56"/>
      <c r="J51" s="131"/>
      <c r="K51" s="132"/>
      <c r="L51" s="133"/>
      <c r="M51" s="134"/>
      <c r="N51" s="131"/>
      <c r="O51" s="132"/>
      <c r="P51" s="133"/>
      <c r="Q51" s="134"/>
      <c r="R51" s="131"/>
      <c r="S51" s="132"/>
      <c r="T51" s="133"/>
      <c r="U51" s="134"/>
      <c r="V51" s="131"/>
      <c r="W51" s="132"/>
      <c r="X51" s="133"/>
      <c r="Y51" s="134"/>
      <c r="Z51" s="131"/>
      <c r="AA51" s="132"/>
      <c r="AB51" s="133"/>
      <c r="AC51" s="134"/>
    </row>
    <row r="52" spans="2:29" x14ac:dyDescent="0.2">
      <c r="B52" s="173">
        <f>Z44+1</f>
        <v>30</v>
      </c>
      <c r="C52" s="174"/>
      <c r="D52" s="107" t="s">
        <v>51</v>
      </c>
      <c r="E52" s="56">
        <f t="array" ref="E52">AC44+SUM(IF(C47:C51=1,E47:E51))</f>
        <v>1200</v>
      </c>
      <c r="F52" s="173">
        <f>B52+1</f>
        <v>31</v>
      </c>
      <c r="G52" s="174"/>
      <c r="H52" s="107" t="s">
        <v>51</v>
      </c>
      <c r="I52" s="56">
        <f t="array" ref="I52">E52+SUM(IF(G47:G51=1,I47:I51))</f>
        <v>1200</v>
      </c>
      <c r="J52" s="177">
        <v>1</v>
      </c>
      <c r="K52" s="178"/>
      <c r="L52" s="133" t="s">
        <v>51</v>
      </c>
      <c r="M52" s="134">
        <f t="array" ref="M52">I52+SUM(IF(K47:K51=1,M47:M51))</f>
        <v>1200</v>
      </c>
      <c r="N52" s="177">
        <f>J52+1</f>
        <v>2</v>
      </c>
      <c r="O52" s="178"/>
      <c r="P52" s="133" t="s">
        <v>51</v>
      </c>
      <c r="Q52" s="134">
        <f t="array" ref="Q52">M52+SUM(IF(O47:O51=1,Q47:Q51))</f>
        <v>1200</v>
      </c>
      <c r="R52" s="177">
        <f>N52+1</f>
        <v>3</v>
      </c>
      <c r="S52" s="178"/>
      <c r="T52" s="133" t="s">
        <v>51</v>
      </c>
      <c r="U52" s="134">
        <f t="array" ref="U52">Q52+SUM(IF(S47:S51=1,U47:U51))</f>
        <v>1200</v>
      </c>
      <c r="V52" s="177">
        <f>R52+1</f>
        <v>4</v>
      </c>
      <c r="W52" s="178"/>
      <c r="X52" s="133" t="s">
        <v>51</v>
      </c>
      <c r="Y52" s="134">
        <f t="array" ref="Y52">U52+SUM(IF(W47:W51=1,Y47:Y51))</f>
        <v>1200</v>
      </c>
      <c r="Z52" s="177">
        <f>V52+1</f>
        <v>5</v>
      </c>
      <c r="AA52" s="178"/>
      <c r="AB52" s="133" t="s">
        <v>51</v>
      </c>
      <c r="AC52" s="134">
        <f t="array" ref="AC52">Y52+SUM(IF(AA47:AA51=1,AC47:AC51))</f>
        <v>1200</v>
      </c>
    </row>
    <row r="53" spans="2:29" x14ac:dyDescent="0.2">
      <c r="B53" s="173"/>
      <c r="C53" s="174"/>
      <c r="D53" s="107" t="s">
        <v>60</v>
      </c>
      <c r="E53" s="152">
        <f t="array" ref="E53">AC45+SUM(IF(C47:C51=2,E47:E51))-SUM(IF(B47:B51={33},E47:E51))</f>
        <v>5000</v>
      </c>
      <c r="F53" s="173"/>
      <c r="G53" s="174"/>
      <c r="H53" s="107" t="s">
        <v>60</v>
      </c>
      <c r="I53" s="152">
        <f t="array" ref="I53">E53+SUM(IF(G47:G51=2,I47:I51))-SUM(IF(F47:F51={33},I47:I51))</f>
        <v>5000</v>
      </c>
      <c r="J53" s="177"/>
      <c r="K53" s="178"/>
      <c r="L53" s="133" t="s">
        <v>60</v>
      </c>
      <c r="M53" s="135">
        <f t="array" ref="M53">I53+SUM(IF(K47:K51=2,M47:M51))-SUM(IF(J47:J51={33},M47:M51))</f>
        <v>5000</v>
      </c>
      <c r="N53" s="177"/>
      <c r="O53" s="178"/>
      <c r="P53" s="133" t="s">
        <v>60</v>
      </c>
      <c r="Q53" s="135">
        <f t="array" ref="Q53">M53+SUM(IF(O47:O51=2,Q47:Q51))-SUM(IF(N47:N51={33},Q47:Q51))</f>
        <v>5000</v>
      </c>
      <c r="R53" s="177"/>
      <c r="S53" s="178"/>
      <c r="T53" s="133" t="s">
        <v>60</v>
      </c>
      <c r="U53" s="135">
        <f t="array" ref="U53">Q53+SUM(IF(S47:S51=2,U47:U51))-SUM(IF(R47:R51={33},U47:U51))</f>
        <v>5000</v>
      </c>
      <c r="V53" s="177"/>
      <c r="W53" s="178"/>
      <c r="X53" s="133" t="s">
        <v>60</v>
      </c>
      <c r="Y53" s="135">
        <f t="array" ref="Y53">U53+SUM(IF(W47:W51=2,Y47:Y51))-SUM(IF(V47:V51={33},Y47:Y51))</f>
        <v>5000</v>
      </c>
      <c r="Z53" s="177"/>
      <c r="AA53" s="178"/>
      <c r="AB53" s="133" t="s">
        <v>60</v>
      </c>
      <c r="AC53" s="135">
        <f t="array" ref="AC53">Y53+SUM(IF(AA47:AA51=2,AC47:AC51))-SUM(IF(Z47:Z51={33},AC47:AC51))</f>
        <v>5000</v>
      </c>
    </row>
    <row r="54" spans="2:29" ht="13.5" thickBot="1" x14ac:dyDescent="0.25">
      <c r="B54" s="175"/>
      <c r="C54" s="176"/>
      <c r="D54" s="153" t="s">
        <v>48</v>
      </c>
      <c r="E54" s="154">
        <f t="array" ref="E54">AC46+SUM(IF(C47:C51=3,E47:E51))-SUM(IF(B47:B51={34},E47:E51))</f>
        <v>-800</v>
      </c>
      <c r="F54" s="175"/>
      <c r="G54" s="176"/>
      <c r="H54" s="153" t="s">
        <v>48</v>
      </c>
      <c r="I54" s="154">
        <f t="array" ref="I54">E54+SUM(IF(G47:G51=3,I47:I51))-SUM(IF(F47:F51={34},I47:I51))</f>
        <v>-800</v>
      </c>
      <c r="J54" s="179"/>
      <c r="K54" s="180"/>
      <c r="L54" s="136" t="s">
        <v>48</v>
      </c>
      <c r="M54" s="137">
        <f t="array" ref="M54">I54+SUM(IF(K47:K51=3,M47:M51))-SUM(IF(J47:J51={34},M47:M51))</f>
        <v>-800</v>
      </c>
      <c r="N54" s="179"/>
      <c r="O54" s="180"/>
      <c r="P54" s="136" t="s">
        <v>48</v>
      </c>
      <c r="Q54" s="137">
        <f t="array" ref="Q54">M54+SUM(IF(O47:O51=3,Q47:Q51))-SUM(IF(N47:N51={34},Q47:Q51))</f>
        <v>-800</v>
      </c>
      <c r="R54" s="179"/>
      <c r="S54" s="180"/>
      <c r="T54" s="136" t="s">
        <v>48</v>
      </c>
      <c r="U54" s="137">
        <f t="array" ref="U54">Q54+SUM(IF(S47:S51=3,U47:U51))-SUM(IF(R47:R51={34},U47:U51))</f>
        <v>-800</v>
      </c>
      <c r="V54" s="179"/>
      <c r="W54" s="180"/>
      <c r="X54" s="136" t="s">
        <v>48</v>
      </c>
      <c r="Y54" s="137">
        <f t="array" ref="Y54">U54+SUM(IF(W47:W51=3,Y47:Y51))-SUM(IF(V47:V51={34},Y47:Y51))</f>
        <v>-800</v>
      </c>
      <c r="Z54" s="179"/>
      <c r="AA54" s="180"/>
      <c r="AB54" s="136" t="s">
        <v>48</v>
      </c>
      <c r="AC54" s="137">
        <f t="array" ref="AC54">Y54+SUM(IF(AA47:AA51=3,AC47:AC51))-SUM(IF(Z47:Z51={34},AC47:AC51))</f>
        <v>-800</v>
      </c>
    </row>
    <row r="55" spans="2:29" x14ac:dyDescent="0.2">
      <c r="D55" s="90" t="s">
        <v>52</v>
      </c>
      <c r="E55" s="2">
        <f>M52</f>
        <v>1200</v>
      </c>
      <c r="H55" s="2">
        <f>E55-E2</f>
        <v>0</v>
      </c>
      <c r="V55" s="15"/>
      <c r="W55" s="15"/>
      <c r="X55" s="15"/>
    </row>
    <row r="56" spans="2:29" x14ac:dyDescent="0.2">
      <c r="D56" s="112" t="s">
        <v>62</v>
      </c>
      <c r="E56" s="2">
        <f>M53</f>
        <v>5000</v>
      </c>
      <c r="H56" s="2">
        <f>E56-E3</f>
        <v>0</v>
      </c>
      <c r="V56" s="15"/>
      <c r="W56" s="15"/>
      <c r="X56" s="15"/>
    </row>
    <row r="57" spans="2:29" x14ac:dyDescent="0.2">
      <c r="D57" s="90" t="s">
        <v>53</v>
      </c>
      <c r="E57" s="2">
        <f>M54</f>
        <v>-800</v>
      </c>
      <c r="H57" s="2">
        <f>E57-E4</f>
        <v>0</v>
      </c>
    </row>
  </sheetData>
  <mergeCells count="50">
    <mergeCell ref="F2:AC4"/>
    <mergeCell ref="B5:E5"/>
    <mergeCell ref="F5:I5"/>
    <mergeCell ref="J5:M5"/>
    <mergeCell ref="N5:Q5"/>
    <mergeCell ref="R5:U5"/>
    <mergeCell ref="V5:Y5"/>
    <mergeCell ref="Z5:AC5"/>
    <mergeCell ref="Z12:AA14"/>
    <mergeCell ref="B20:C22"/>
    <mergeCell ref="F20:G22"/>
    <mergeCell ref="J20:K22"/>
    <mergeCell ref="N20:O22"/>
    <mergeCell ref="R20:S22"/>
    <mergeCell ref="V20:W22"/>
    <mergeCell ref="Z20:AA22"/>
    <mergeCell ref="B12:C14"/>
    <mergeCell ref="F12:G14"/>
    <mergeCell ref="J12:K14"/>
    <mergeCell ref="N12:O14"/>
    <mergeCell ref="R12:S14"/>
    <mergeCell ref="V12:W14"/>
    <mergeCell ref="Z28:AA30"/>
    <mergeCell ref="B36:C38"/>
    <mergeCell ref="F36:G38"/>
    <mergeCell ref="J36:K38"/>
    <mergeCell ref="N36:O38"/>
    <mergeCell ref="R36:S38"/>
    <mergeCell ref="V36:W38"/>
    <mergeCell ref="Z36:AA38"/>
    <mergeCell ref="B28:C30"/>
    <mergeCell ref="F28:G30"/>
    <mergeCell ref="J28:K30"/>
    <mergeCell ref="N28:O30"/>
    <mergeCell ref="R28:S30"/>
    <mergeCell ref="V28:W30"/>
    <mergeCell ref="Z44:AA46"/>
    <mergeCell ref="B52:C54"/>
    <mergeCell ref="F52:G54"/>
    <mergeCell ref="J52:K54"/>
    <mergeCell ref="N52:O54"/>
    <mergeCell ref="R52:S54"/>
    <mergeCell ref="V52:W54"/>
    <mergeCell ref="Z52:AA54"/>
    <mergeCell ref="B44:C46"/>
    <mergeCell ref="F44:G46"/>
    <mergeCell ref="J44:K46"/>
    <mergeCell ref="N44:O46"/>
    <mergeCell ref="R44:S46"/>
    <mergeCell ref="V44:W46"/>
  </mergeCells>
  <conditionalFormatting sqref="E12">
    <cfRule type="cellIs" dxfId="333" priority="50" operator="lessThan">
      <formula>0</formula>
    </cfRule>
  </conditionalFormatting>
  <conditionalFormatting sqref="E20">
    <cfRule type="cellIs" dxfId="332" priority="43" operator="lessThan">
      <formula>0</formula>
    </cfRule>
  </conditionalFormatting>
  <conditionalFormatting sqref="I20">
    <cfRule type="cellIs" dxfId="331" priority="42" operator="lessThan">
      <formula>0</formula>
    </cfRule>
  </conditionalFormatting>
  <conditionalFormatting sqref="M20">
    <cfRule type="cellIs" dxfId="330" priority="41" operator="lessThan">
      <formula>0</formula>
    </cfRule>
  </conditionalFormatting>
  <conditionalFormatting sqref="Q20">
    <cfRule type="cellIs" dxfId="329" priority="40" operator="lessThan">
      <formula>0</formula>
    </cfRule>
  </conditionalFormatting>
  <conditionalFormatting sqref="U20">
    <cfRule type="cellIs" dxfId="328" priority="39" operator="lessThan">
      <formula>0</formula>
    </cfRule>
  </conditionalFormatting>
  <conditionalFormatting sqref="Y20">
    <cfRule type="cellIs" dxfId="327" priority="38" operator="lessThan">
      <formula>0</formula>
    </cfRule>
  </conditionalFormatting>
  <conditionalFormatting sqref="AC20">
    <cfRule type="cellIs" dxfId="326" priority="37" operator="lessThan">
      <formula>0</formula>
    </cfRule>
  </conditionalFormatting>
  <conditionalFormatting sqref="I28">
    <cfRule type="cellIs" dxfId="325" priority="36" operator="lessThan">
      <formula>0</formula>
    </cfRule>
  </conditionalFormatting>
  <conditionalFormatting sqref="M28">
    <cfRule type="cellIs" dxfId="324" priority="35" operator="lessThan">
      <formula>0</formula>
    </cfRule>
  </conditionalFormatting>
  <conditionalFormatting sqref="Q28">
    <cfRule type="cellIs" dxfId="323" priority="34" operator="lessThan">
      <formula>0</formula>
    </cfRule>
  </conditionalFormatting>
  <conditionalFormatting sqref="U28">
    <cfRule type="cellIs" dxfId="322" priority="33" operator="lessThan">
      <formula>0</formula>
    </cfRule>
  </conditionalFormatting>
  <conditionalFormatting sqref="Y28">
    <cfRule type="cellIs" dxfId="321" priority="32" operator="lessThan">
      <formula>0</formula>
    </cfRule>
  </conditionalFormatting>
  <conditionalFormatting sqref="AC28">
    <cfRule type="cellIs" dxfId="320" priority="31" operator="lessThan">
      <formula>0</formula>
    </cfRule>
  </conditionalFormatting>
  <conditionalFormatting sqref="I36">
    <cfRule type="cellIs" dxfId="319" priority="30" operator="lessThan">
      <formula>0</formula>
    </cfRule>
  </conditionalFormatting>
  <conditionalFormatting sqref="M36">
    <cfRule type="cellIs" dxfId="318" priority="29" operator="lessThan">
      <formula>0</formula>
    </cfRule>
  </conditionalFormatting>
  <conditionalFormatting sqref="Q36">
    <cfRule type="cellIs" dxfId="317" priority="28" operator="lessThan">
      <formula>0</formula>
    </cfRule>
  </conditionalFormatting>
  <conditionalFormatting sqref="U36">
    <cfRule type="cellIs" dxfId="316" priority="27" operator="lessThan">
      <formula>0</formula>
    </cfRule>
  </conditionalFormatting>
  <conditionalFormatting sqref="Y36">
    <cfRule type="cellIs" dxfId="315" priority="26" operator="lessThan">
      <formula>0</formula>
    </cfRule>
  </conditionalFormatting>
  <conditionalFormatting sqref="AC36">
    <cfRule type="cellIs" dxfId="314" priority="25" operator="lessThan">
      <formula>0</formula>
    </cfRule>
  </conditionalFormatting>
  <conditionalFormatting sqref="I44">
    <cfRule type="cellIs" dxfId="313" priority="24" operator="lessThan">
      <formula>0</formula>
    </cfRule>
  </conditionalFormatting>
  <conditionalFormatting sqref="M44">
    <cfRule type="cellIs" dxfId="312" priority="23" operator="lessThan">
      <formula>0</formula>
    </cfRule>
  </conditionalFormatting>
  <conditionalFormatting sqref="Q44">
    <cfRule type="cellIs" dxfId="311" priority="22" operator="lessThan">
      <formula>0</formula>
    </cfRule>
  </conditionalFormatting>
  <conditionalFormatting sqref="I52">
    <cfRule type="cellIs" dxfId="310" priority="18" operator="lessThan">
      <formula>0</formula>
    </cfRule>
  </conditionalFormatting>
  <conditionalFormatting sqref="M52">
    <cfRule type="cellIs" dxfId="309" priority="17" operator="lessThan">
      <formula>0</formula>
    </cfRule>
  </conditionalFormatting>
  <conditionalFormatting sqref="U52">
    <cfRule type="cellIs" dxfId="308" priority="16" operator="lessThan">
      <formula>0</formula>
    </cfRule>
  </conditionalFormatting>
  <conditionalFormatting sqref="Y52">
    <cfRule type="cellIs" dxfId="307" priority="15" operator="lessThan">
      <formula>0</formula>
    </cfRule>
  </conditionalFormatting>
  <conditionalFormatting sqref="AC52">
    <cfRule type="cellIs" dxfId="306" priority="14" operator="lessThan">
      <formula>0</formula>
    </cfRule>
  </conditionalFormatting>
  <conditionalFormatting sqref="E28">
    <cfRule type="cellIs" dxfId="305" priority="13" operator="lessThan">
      <formula>0</formula>
    </cfRule>
  </conditionalFormatting>
  <conditionalFormatting sqref="E36">
    <cfRule type="cellIs" dxfId="304" priority="12" operator="lessThan">
      <formula>0</formula>
    </cfRule>
  </conditionalFormatting>
  <conditionalFormatting sqref="E44">
    <cfRule type="cellIs" dxfId="303" priority="11" operator="lessThan">
      <formula>0</formula>
    </cfRule>
  </conditionalFormatting>
  <conditionalFormatting sqref="E52">
    <cfRule type="cellIs" dxfId="302" priority="10" operator="lessThan">
      <formula>0</formula>
    </cfRule>
  </conditionalFormatting>
  <conditionalFormatting sqref="Q52">
    <cfRule type="cellIs" dxfId="301" priority="9" operator="lessThan">
      <formula>0</formula>
    </cfRule>
  </conditionalFormatting>
  <conditionalFormatting sqref="AC12">
    <cfRule type="cellIs" dxfId="300" priority="7" operator="lessThan">
      <formula>0</formula>
    </cfRule>
  </conditionalFormatting>
  <conditionalFormatting sqref="I12">
    <cfRule type="cellIs" dxfId="299" priority="6" operator="lessThan">
      <formula>0</formula>
    </cfRule>
  </conditionalFormatting>
  <conditionalFormatting sqref="U44">
    <cfRule type="cellIs" dxfId="298" priority="5" operator="lessThan">
      <formula>0</formula>
    </cfRule>
  </conditionalFormatting>
  <conditionalFormatting sqref="M12">
    <cfRule type="cellIs" dxfId="297" priority="4" operator="lessThan">
      <formula>0</formula>
    </cfRule>
  </conditionalFormatting>
  <conditionalFormatting sqref="Y44">
    <cfRule type="cellIs" dxfId="296" priority="3" operator="lessThan">
      <formula>0</formula>
    </cfRule>
  </conditionalFormatting>
  <conditionalFormatting sqref="Q12 U12 Y12">
    <cfRule type="cellIs" dxfId="295" priority="2" operator="lessThan">
      <formula>0</formula>
    </cfRule>
  </conditionalFormatting>
  <conditionalFormatting sqref="AC44">
    <cfRule type="cellIs" dxfId="294" priority="1" operator="lessThan">
      <formula>0</formula>
    </cfRule>
  </conditionalFormatting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tabColor rgb="FF0070C0"/>
  </sheetPr>
  <dimension ref="B1:AM57"/>
  <sheetViews>
    <sheetView zoomScale="70" zoomScaleNormal="70" workbookViewId="0">
      <selection activeCell="J12" sqref="J12:K14"/>
    </sheetView>
  </sheetViews>
  <sheetFormatPr defaultRowHeight="12.75" x14ac:dyDescent="0.2"/>
  <cols>
    <col min="1" max="1" width="2.7109375" customWidth="1"/>
    <col min="2" max="3" width="3.28515625" customWidth="1"/>
    <col min="4" max="4" width="10.7109375" customWidth="1"/>
    <col min="5" max="5" width="12.5703125" customWidth="1"/>
    <col min="6" max="7" width="3.42578125" customWidth="1"/>
    <col min="8" max="8" width="10.7109375" customWidth="1"/>
    <col min="9" max="9" width="12.7109375" customWidth="1"/>
    <col min="10" max="11" width="3.42578125" customWidth="1"/>
    <col min="12" max="12" width="10.7109375" customWidth="1"/>
    <col min="13" max="13" width="12.7109375" customWidth="1"/>
    <col min="14" max="15" width="3.42578125" customWidth="1"/>
    <col min="16" max="16" width="10.7109375" customWidth="1"/>
    <col min="17" max="17" width="12.7109375" customWidth="1"/>
    <col min="18" max="19" width="3.42578125" customWidth="1"/>
    <col min="20" max="20" width="10.7109375" customWidth="1"/>
    <col min="21" max="21" width="12.7109375" customWidth="1"/>
    <col min="22" max="23" width="3.42578125" customWidth="1"/>
    <col min="24" max="24" width="10.7109375" customWidth="1"/>
    <col min="25" max="25" width="12.7109375" customWidth="1"/>
    <col min="26" max="27" width="3.42578125" customWidth="1"/>
    <col min="28" max="28" width="10.7109375" customWidth="1"/>
    <col min="29" max="29" width="12.7109375" customWidth="1"/>
    <col min="30" max="30" width="2.7109375" customWidth="1"/>
    <col min="31" max="32" width="3.7109375" style="87" customWidth="1"/>
    <col min="33" max="33" width="21.85546875" style="87" bestFit="1" customWidth="1"/>
    <col min="34" max="34" width="10" bestFit="1" customWidth="1"/>
    <col min="35" max="264" width="8.7109375" customWidth="1"/>
  </cols>
  <sheetData>
    <row r="1" spans="2:39" ht="13.5" thickBot="1" x14ac:dyDescent="0.25">
      <c r="AE1" s="33" t="s">
        <v>61</v>
      </c>
    </row>
    <row r="2" spans="2:39" ht="12.75" customHeight="1" x14ac:dyDescent="0.2">
      <c r="B2" s="4"/>
      <c r="C2" s="108"/>
      <c r="D2" s="98" t="s">
        <v>52</v>
      </c>
      <c r="E2" s="88">
        <f>May!E55</f>
        <v>1200</v>
      </c>
      <c r="F2" s="181" t="str">
        <f ca="1">REPLACE(CELL("filename",A1),1,FIND("]",CELL("filename",A1)),"") &amp; " " &amp;Year</f>
        <v>June 2021</v>
      </c>
      <c r="G2" s="181"/>
      <c r="H2" s="181"/>
      <c r="I2" s="181"/>
      <c r="J2" s="181"/>
      <c r="K2" s="181"/>
      <c r="L2" s="181"/>
      <c r="M2" s="181"/>
      <c r="N2" s="181"/>
      <c r="O2" s="181"/>
      <c r="P2" s="181"/>
      <c r="Q2" s="181"/>
      <c r="R2" s="181"/>
      <c r="S2" s="181"/>
      <c r="T2" s="181"/>
      <c r="U2" s="181"/>
      <c r="V2" s="181"/>
      <c r="W2" s="181"/>
      <c r="X2" s="181"/>
      <c r="Y2" s="181"/>
      <c r="Z2" s="181"/>
      <c r="AA2" s="181"/>
      <c r="AB2" s="181"/>
      <c r="AC2" s="182"/>
      <c r="AE2" s="87">
        <v>1</v>
      </c>
      <c r="AG2" s="87" t="s">
        <v>51</v>
      </c>
    </row>
    <row r="3" spans="2:39" ht="12.75" customHeight="1" x14ac:dyDescent="0.2">
      <c r="B3" s="6"/>
      <c r="C3" s="87"/>
      <c r="D3" s="112" t="s">
        <v>62</v>
      </c>
      <c r="E3" s="7">
        <f>May!E56</f>
        <v>5000</v>
      </c>
      <c r="F3" s="183"/>
      <c r="G3" s="183"/>
      <c r="H3" s="183"/>
      <c r="I3" s="183"/>
      <c r="J3" s="183"/>
      <c r="K3" s="183"/>
      <c r="L3" s="183"/>
      <c r="M3" s="183"/>
      <c r="N3" s="183"/>
      <c r="O3" s="183"/>
      <c r="P3" s="183"/>
      <c r="Q3" s="183"/>
      <c r="R3" s="183"/>
      <c r="S3" s="183"/>
      <c r="T3" s="183"/>
      <c r="U3" s="183"/>
      <c r="V3" s="183"/>
      <c r="W3" s="183"/>
      <c r="X3" s="183"/>
      <c r="Y3" s="183"/>
      <c r="Z3" s="183"/>
      <c r="AA3" s="183"/>
      <c r="AB3" s="183"/>
      <c r="AC3" s="184"/>
      <c r="AE3" s="87">
        <v>2</v>
      </c>
      <c r="AG3" s="87" t="s">
        <v>60</v>
      </c>
    </row>
    <row r="4" spans="2:39" ht="13.5" customHeight="1" thickBot="1" x14ac:dyDescent="0.25">
      <c r="B4" s="11"/>
      <c r="C4" s="109"/>
      <c r="D4" s="99" t="s">
        <v>53</v>
      </c>
      <c r="E4" s="12">
        <f>May!E57</f>
        <v>-800</v>
      </c>
      <c r="F4" s="185"/>
      <c r="G4" s="185"/>
      <c r="H4" s="185"/>
      <c r="I4" s="185"/>
      <c r="J4" s="185"/>
      <c r="K4" s="185"/>
      <c r="L4" s="185"/>
      <c r="M4" s="185"/>
      <c r="N4" s="185"/>
      <c r="O4" s="185"/>
      <c r="P4" s="185"/>
      <c r="Q4" s="185"/>
      <c r="R4" s="185"/>
      <c r="S4" s="185"/>
      <c r="T4" s="185"/>
      <c r="U4" s="185"/>
      <c r="V4" s="185"/>
      <c r="W4" s="185"/>
      <c r="X4" s="185"/>
      <c r="Y4" s="185"/>
      <c r="Z4" s="185"/>
      <c r="AA4" s="185"/>
      <c r="AB4" s="185"/>
      <c r="AC4" s="186"/>
      <c r="AE4" s="87">
        <v>3</v>
      </c>
      <c r="AG4" s="87" t="s">
        <v>48</v>
      </c>
    </row>
    <row r="5" spans="2:39" ht="13.5" thickBot="1" x14ac:dyDescent="0.25">
      <c r="B5" s="187" t="s">
        <v>40</v>
      </c>
      <c r="C5" s="188"/>
      <c r="D5" s="188"/>
      <c r="E5" s="189"/>
      <c r="F5" s="187" t="s">
        <v>41</v>
      </c>
      <c r="G5" s="188"/>
      <c r="H5" s="188"/>
      <c r="I5" s="189"/>
      <c r="J5" s="187" t="s">
        <v>42</v>
      </c>
      <c r="K5" s="188"/>
      <c r="L5" s="188"/>
      <c r="M5" s="189"/>
      <c r="N5" s="187" t="s">
        <v>43</v>
      </c>
      <c r="O5" s="188"/>
      <c r="P5" s="188"/>
      <c r="Q5" s="189"/>
      <c r="R5" s="187" t="s">
        <v>44</v>
      </c>
      <c r="S5" s="188"/>
      <c r="T5" s="188"/>
      <c r="U5" s="189"/>
      <c r="V5" s="187" t="s">
        <v>45</v>
      </c>
      <c r="W5" s="188"/>
      <c r="X5" s="188"/>
      <c r="Y5" s="189"/>
      <c r="Z5" s="187" t="s">
        <v>39</v>
      </c>
      <c r="AA5" s="188"/>
      <c r="AB5" s="188"/>
      <c r="AC5" s="189"/>
      <c r="AE5" s="33" t="s">
        <v>46</v>
      </c>
      <c r="AH5" s="1" t="s">
        <v>54</v>
      </c>
      <c r="AK5" s="93"/>
      <c r="AL5" s="94"/>
    </row>
    <row r="6" spans="2:39" ht="13.5" thickBot="1" x14ac:dyDescent="0.25">
      <c r="B6" s="118" t="s">
        <v>47</v>
      </c>
      <c r="C6" s="119" t="s">
        <v>59</v>
      </c>
      <c r="D6" s="119" t="s">
        <v>49</v>
      </c>
      <c r="E6" s="120" t="s">
        <v>50</v>
      </c>
      <c r="F6" s="118" t="s">
        <v>47</v>
      </c>
      <c r="G6" s="119" t="s">
        <v>59</v>
      </c>
      <c r="H6" s="119" t="s">
        <v>49</v>
      </c>
      <c r="I6" s="120" t="s">
        <v>50</v>
      </c>
      <c r="J6" s="118" t="s">
        <v>47</v>
      </c>
      <c r="K6" s="119" t="s">
        <v>59</v>
      </c>
      <c r="L6" s="119" t="s">
        <v>49</v>
      </c>
      <c r="M6" s="120" t="s">
        <v>50</v>
      </c>
      <c r="N6" s="118" t="s">
        <v>47</v>
      </c>
      <c r="O6" s="119" t="s">
        <v>59</v>
      </c>
      <c r="P6" s="119" t="s">
        <v>49</v>
      </c>
      <c r="Q6" s="120" t="s">
        <v>50</v>
      </c>
      <c r="R6" s="118" t="s">
        <v>47</v>
      </c>
      <c r="S6" s="119" t="s">
        <v>59</v>
      </c>
      <c r="T6" s="119" t="s">
        <v>49</v>
      </c>
      <c r="U6" s="120" t="s">
        <v>50</v>
      </c>
      <c r="V6" s="118" t="s">
        <v>47</v>
      </c>
      <c r="W6" s="119" t="s">
        <v>59</v>
      </c>
      <c r="X6" s="119" t="s">
        <v>49</v>
      </c>
      <c r="Y6" s="120" t="s">
        <v>50</v>
      </c>
      <c r="Z6" s="118" t="s">
        <v>47</v>
      </c>
      <c r="AA6" s="119" t="s">
        <v>59</v>
      </c>
      <c r="AB6" s="119" t="s">
        <v>49</v>
      </c>
      <c r="AC6" s="120" t="s">
        <v>50</v>
      </c>
      <c r="AE6">
        <v>0</v>
      </c>
      <c r="AF6" s="94"/>
      <c r="AG6" t="s">
        <v>58</v>
      </c>
      <c r="AH6">
        <f t="array" ref="AH6">SUM(IF($B$7:$B$11=AE6,$E$7:$E$11),IF($F$7:$F$11=AE6,$I$7:$I$11),IF($J$7:$J$11=AE6,$M$7:$M$11),IF($N$7:$N$11=AE6,$Q$7:$Q$11),IF($R$7:$R$11=AE6,$U$7:$U$11),IF($V$7:$V$11=AE6,$Y$7:$Y$11),IF($Z$7:$Z$11=AE6,$AC$7:$AC$11),
IF($B$15:$B$19=AE6,$E$15:$E$19),IF($F$15:$F$19=AE6,$I$15:$I$19),IF($J$15:$J$19=AE6,$M$15:$M$19),IF($N$15:$N$19=AE6,$Q$15:$Q$19),IF($R$15:$R$19=AE6,$U$15:$U$19),IF($V$15:$V$19=AE6,$Y$15:$Y$19),IF($Z$15:$Z$19=AE6,$AC$15:$AC$19),
IF($B$23:$B$27=AE6,$E$23:$E$27),IF($F$23:$F$27=AE6,$I$23:$I$27),IF($J$23:$J$27=AE6,$M$23:$M$27),IF($N$23:$N$27=AE6,$Q$23:$Q$27),IF($R$23:$R$27=AE6,$U$23:$U$27),IF($V$23:$V$27=AE6,$Y$23:$Y$27),IF($Z$23:$Z$27=AE6,$AC$23:$AC$27),
IF($B$31:$B$35=AE6,$E$31:$E$35),IF($F$31:$F$35=AE6,$I$31:$I$35),IF($J$31:$J$35=AE6,$M$31:$M$35),IF($N$31:$N$35=AE6,$Q$31:$Q$35),IF($R$31:$R$35=AE6,$U$31:$U$35),IF($V$31:$V$35=AE6,$Y$31:$Y$35),IF($Z$31:$Z$35=AE6,$AC$31:$AC$35),
IF($B$39:$B$43=AE6,$E$39:$E$43),IF($F$39:$F$43=AE6,$I$39:$I$43),IF($J$39:$J$43=AE6,$M$39:$M$43),IF($N$39:$N$43=AE6,$Q$39:$Q$43),IF($R$39:$R$43=AE6,$U$39:$U$43),IF($V$39:$V$43=AE6,$Y$39:$Y$43),IF($Z$39:$Z$43=AE6,$AC$39:$AC$43),
IF($B$47:$B$51=AE6,$E$47:$E$51),IF($F$47:$F$51=AE6,$I$47:$I$51),IF($J$47:$J$51=AE6,$M$47:$M$51),IF($N$47:$N$51=AE6,$Q$47:$Q$51),IF($R$47:$R$51=AE6,$U$47:$U$51),IF($V$47:$V$51=AE6,$Y$47:$Y$51),IF($Z$47:$Z$51=AE6,$AC$47:$AC$51))</f>
        <v>0</v>
      </c>
    </row>
    <row r="7" spans="2:39" s="89" customFormat="1" x14ac:dyDescent="0.2">
      <c r="B7" s="127"/>
      <c r="C7" s="128"/>
      <c r="D7" s="129"/>
      <c r="E7" s="130"/>
      <c r="F7" s="131"/>
      <c r="G7" s="132"/>
      <c r="H7" s="133"/>
      <c r="I7" s="134"/>
      <c r="J7" s="101"/>
      <c r="K7" s="111"/>
      <c r="L7" s="106"/>
      <c r="M7" s="100"/>
      <c r="N7" s="102"/>
      <c r="O7" s="96"/>
      <c r="P7" s="113"/>
      <c r="Q7" s="56"/>
      <c r="R7" s="102"/>
      <c r="S7" s="96"/>
      <c r="T7" s="113"/>
      <c r="U7" s="56"/>
      <c r="V7" s="102"/>
      <c r="W7" s="96"/>
      <c r="X7" s="113"/>
      <c r="Y7" s="56"/>
      <c r="Z7" s="101"/>
      <c r="AA7" s="111"/>
      <c r="AB7" s="106"/>
      <c r="AC7" s="100"/>
      <c r="AE7" s="5">
        <v>1</v>
      </c>
      <c r="AF7" s="94"/>
      <c r="AG7" s="9" t="str">
        <f>January!AG7</f>
        <v>Groceries</v>
      </c>
      <c r="AH7">
        <f t="array" ref="AH7">SUM(IF($B$7:$B$11=AE7,$E$7:$E$11),IF($F$7:$F$11=AE7,$I$7:$I$11),IF($J$7:$J$11=AE7,$M$7:$M$11),IF($N$7:$N$11=AE7,$Q$7:$Q$11),IF($R$7:$R$11=AE7,$U$7:$U$11),IF($V$7:$V$11=AE7,$Y$7:$Y$11),IF($Z$7:$Z$11=AE7,$AC$7:$AC$11),
IF($B$15:$B$19=AE7,$E$15:$E$19),IF($F$15:$F$19=AE7,$I$15:$I$19),IF($J$15:$J$19=AE7,$M$15:$M$19),IF($N$15:$N$19=AE7,$Q$15:$Q$19),IF($R$15:$R$19=AE7,$U$15:$U$19),IF($V$15:$V$19=AE7,$Y$15:$Y$19),IF($Z$15:$Z$19=AE7,$AC$15:$AC$19),
IF($B$23:$B$27=AE7,$E$23:$E$27),IF($F$23:$F$27=AE7,$I$23:$I$27),IF($J$23:$J$27=AE7,$M$23:$M$27),IF($N$23:$N$27=AE7,$Q$23:$Q$27),IF($R$23:$R$27=AE7,$U$23:$U$27),IF($V$23:$V$27=AE7,$Y$23:$Y$27),IF($Z$23:$Z$27=AE7,$AC$23:$AC$27),
IF($B$31:$B$35=AE7,$E$31:$E$35),IF($F$31:$F$35=AE7,$I$31:$I$35),IF($J$31:$J$35=AE7,$M$31:$M$35),IF($N$31:$N$35=AE7,$Q$31:$Q$35),IF($R$31:$R$35=AE7,$U$31:$U$35),IF($V$31:$V$35=AE7,$Y$31:$Y$35),IF($Z$31:$Z$35=AE7,$AC$31:$AC$35),
IF($B$39:$B$43=AE7,$E$39:$E$43),IF($F$39:$F$43=AE7,$I$39:$I$43),IF($J$39:$J$43=AE7,$M$39:$M$43),IF($N$39:$N$43=AE7,$Q$39:$Q$43),IF($R$39:$R$43=AE7,$U$39:$U$43),IF($V$39:$V$43=AE7,$Y$39:$Y$43),IF($Z$39:$Z$43=AE7,$AC$39:$AC$43),
IF($B$47:$B$51=AE7,$E$47:$E$51),IF($F$47:$F$51=AE7,$I$47:$I$51),IF($J$47:$J$51=AE7,$M$47:$M$51),IF($N$47:$N$51=AE7,$Q$47:$Q$51),IF($R$47:$R$51=AE7,$U$47:$U$51),IF($V$47:$V$51=AE7,$Y$47:$Y$51),IF($Z$47:$Z$51=AE7,$AC$47:$AC$51))</f>
        <v>0</v>
      </c>
      <c r="AJ7" s="5"/>
      <c r="AK7" s="5"/>
      <c r="AL7" s="9"/>
      <c r="AM7"/>
    </row>
    <row r="8" spans="2:39" s="89" customFormat="1" x14ac:dyDescent="0.2">
      <c r="B8" s="131"/>
      <c r="C8" s="132"/>
      <c r="D8" s="133"/>
      <c r="E8" s="134"/>
      <c r="F8" s="131"/>
      <c r="G8" s="132"/>
      <c r="H8" s="133"/>
      <c r="I8" s="134"/>
      <c r="J8" s="102"/>
      <c r="K8" s="96"/>
      <c r="L8" s="107"/>
      <c r="M8" s="56"/>
      <c r="N8" s="102"/>
      <c r="O8" s="96"/>
      <c r="P8" s="107"/>
      <c r="Q8" s="56"/>
      <c r="R8" s="102"/>
      <c r="S8" s="96"/>
      <c r="T8" s="113"/>
      <c r="U8" s="56"/>
      <c r="V8" s="102"/>
      <c r="W8" s="96"/>
      <c r="X8" s="113"/>
      <c r="Y8" s="56"/>
      <c r="Z8" s="102"/>
      <c r="AA8" s="96"/>
      <c r="AB8" s="107"/>
      <c r="AC8" s="56"/>
      <c r="AE8" s="5">
        <v>2</v>
      </c>
      <c r="AF8" s="94"/>
      <c r="AG8" s="9" t="str">
        <f>January!AG8</f>
        <v>Gasoline</v>
      </c>
      <c r="AH8">
        <f t="array" ref="AH8">SUM(IF($B$7:$B$11=AE8,$E$7:$E$11),IF($F$7:$F$11=AE8,$I$7:$I$11),IF($J$7:$J$11=AE8,$M$7:$M$11),IF($N$7:$N$11=AE8,$Q$7:$Q$11),IF($R$7:$R$11=AE8,$U$7:$U$11),IF($V$7:$V$11=AE8,$Y$7:$Y$11),IF($Z$7:$Z$11=AE8,$AC$7:$AC$11),
IF($B$15:$B$19=AE8,$E$15:$E$19),IF($F$15:$F$19=AE8,$I$15:$I$19),IF($J$15:$J$19=AE8,$M$15:$M$19),IF($N$15:$N$19=AE8,$Q$15:$Q$19),IF($R$15:$R$19=AE8,$U$15:$U$19),IF($V$15:$V$19=AE8,$Y$15:$Y$19),IF($Z$15:$Z$19=AE8,$AC$15:$AC$19),
IF($B$23:$B$27=AE8,$E$23:$E$27),IF($F$23:$F$27=AE8,$I$23:$I$27),IF($J$23:$J$27=AE8,$M$23:$M$27),IF($N$23:$N$27=AE8,$Q$23:$Q$27),IF($R$23:$R$27=AE8,$U$23:$U$27),IF($V$23:$V$27=AE8,$Y$23:$Y$27),IF($Z$23:$Z$27=AE8,$AC$23:$AC$27),
IF($B$31:$B$35=AE8,$E$31:$E$35),IF($F$31:$F$35=AE8,$I$31:$I$35),IF($J$31:$J$35=AE8,$M$31:$M$35),IF($N$31:$N$35=AE8,$Q$31:$Q$35),IF($R$31:$R$35=AE8,$U$31:$U$35),IF($V$31:$V$35=AE8,$Y$31:$Y$35),IF($Z$31:$Z$35=AE8,$AC$31:$AC$35),
IF($B$39:$B$43=AE8,$E$39:$E$43),IF($F$39:$F$43=AE8,$I$39:$I$43),IF($J$39:$J$43=AE8,$M$39:$M$43),IF($N$39:$N$43=AE8,$Q$39:$Q$43),IF($R$39:$R$43=AE8,$U$39:$U$43),IF($V$39:$V$43=AE8,$Y$39:$Y$43),IF($Z$39:$Z$43=AE8,$AC$39:$AC$43),
IF($B$47:$B$51=AE8,$E$47:$E$51),IF($F$47:$F$51=AE8,$I$47:$I$51),IF($J$47:$J$51=AE8,$M$47:$M$51),IF($N$47:$N$51=AE8,$Q$47:$Q$51),IF($R$47:$R$51=AE8,$U$47:$U$51),IF($V$47:$V$51=AE8,$Y$47:$Y$51),IF($Z$47:$Z$51=AE8,$AC$47:$AC$51))</f>
        <v>0</v>
      </c>
      <c r="AJ8" s="5"/>
      <c r="AK8" s="5"/>
      <c r="AL8" s="9"/>
      <c r="AM8"/>
    </row>
    <row r="9" spans="2:39" s="89" customFormat="1" x14ac:dyDescent="0.2">
      <c r="B9" s="131"/>
      <c r="C9" s="132"/>
      <c r="D9" s="133"/>
      <c r="E9" s="134"/>
      <c r="F9" s="131"/>
      <c r="G9" s="132"/>
      <c r="H9" s="133"/>
      <c r="I9" s="134"/>
      <c r="J9" s="102"/>
      <c r="K9" s="96"/>
      <c r="L9" s="107"/>
      <c r="M9" s="56"/>
      <c r="N9" s="102"/>
      <c r="O9" s="96"/>
      <c r="P9" s="107"/>
      <c r="Q9" s="56"/>
      <c r="R9" s="102"/>
      <c r="S9" s="96"/>
      <c r="T9" s="107"/>
      <c r="U9" s="56"/>
      <c r="V9" s="102"/>
      <c r="W9" s="96"/>
      <c r="X9" s="107"/>
      <c r="Y9" s="56"/>
      <c r="Z9" s="102"/>
      <c r="AA9" s="96"/>
      <c r="AB9" s="107"/>
      <c r="AC9" s="56"/>
      <c r="AE9" s="5">
        <v>3</v>
      </c>
      <c r="AF9" s="94"/>
      <c r="AG9" s="9" t="str">
        <f>January!AG9</f>
        <v>User 1 CASH</v>
      </c>
      <c r="AH9">
        <f t="array" ref="AH9">SUM(IF($B$7:$B$11=AE9,$E$7:$E$11),IF($F$7:$F$11=AE9,$I$7:$I$11),IF($J$7:$J$11=AE9,$M$7:$M$11),IF($N$7:$N$11=AE9,$Q$7:$Q$11),IF($R$7:$R$11=AE9,$U$7:$U$11),IF($V$7:$V$11=AE9,$Y$7:$Y$11),IF($Z$7:$Z$11=AE9,$AC$7:$AC$11),
IF($B$15:$B$19=AE9,$E$15:$E$19),IF($F$15:$F$19=AE9,$I$15:$I$19),IF($J$15:$J$19=AE9,$M$15:$M$19),IF($N$15:$N$19=AE9,$Q$15:$Q$19),IF($R$15:$R$19=AE9,$U$15:$U$19),IF($V$15:$V$19=AE9,$Y$15:$Y$19),IF($Z$15:$Z$19=AE9,$AC$15:$AC$19),
IF($B$23:$B$27=AE9,$E$23:$E$27),IF($F$23:$F$27=AE9,$I$23:$I$27),IF($J$23:$J$27=AE9,$M$23:$M$27),IF($N$23:$N$27=AE9,$Q$23:$Q$27),IF($R$23:$R$27=AE9,$U$23:$U$27),IF($V$23:$V$27=AE9,$Y$23:$Y$27),IF($Z$23:$Z$27=AE9,$AC$23:$AC$27),
IF($B$31:$B$35=AE9,$E$31:$E$35),IF($F$31:$F$35=AE9,$I$31:$I$35),IF($J$31:$J$35=AE9,$M$31:$M$35),IF($N$31:$N$35=AE9,$Q$31:$Q$35),IF($R$31:$R$35=AE9,$U$31:$U$35),IF($V$31:$V$35=AE9,$Y$31:$Y$35),IF($Z$31:$Z$35=AE9,$AC$31:$AC$35),
IF($B$39:$B$43=AE9,$E$39:$E$43),IF($F$39:$F$43=AE9,$I$39:$I$43),IF($J$39:$J$43=AE9,$M$39:$M$43),IF($N$39:$N$43=AE9,$Q$39:$Q$43),IF($R$39:$R$43=AE9,$U$39:$U$43),IF($V$39:$V$43=AE9,$Y$39:$Y$43),IF($Z$39:$Z$43=AE9,$AC$39:$AC$43),
IF($B$47:$B$51=AE9,$E$47:$E$51),IF($F$47:$F$51=AE9,$I$47:$I$51),IF($J$47:$J$51=AE9,$M$47:$M$51),IF($N$47:$N$51=AE9,$Q$47:$Q$51),IF($R$47:$R$51=AE9,$U$47:$U$51),IF($V$47:$V$51=AE9,$Y$47:$Y$51),IF($Z$47:$Z$51=AE9,$AC$47:$AC$51))</f>
        <v>0</v>
      </c>
      <c r="AJ9" s="5"/>
      <c r="AK9" s="5"/>
      <c r="AL9" s="9"/>
      <c r="AM9"/>
    </row>
    <row r="10" spans="2:39" s="89" customFormat="1" x14ac:dyDescent="0.2">
      <c r="B10" s="131"/>
      <c r="C10" s="132"/>
      <c r="D10" s="133"/>
      <c r="E10" s="134"/>
      <c r="F10" s="131"/>
      <c r="G10" s="132"/>
      <c r="H10" s="133"/>
      <c r="I10" s="134"/>
      <c r="J10" s="102"/>
      <c r="K10" s="96"/>
      <c r="L10" s="107"/>
      <c r="M10" s="56"/>
      <c r="N10" s="102"/>
      <c r="O10" s="96"/>
      <c r="P10" s="107"/>
      <c r="Q10" s="56"/>
      <c r="R10" s="102"/>
      <c r="S10" s="96"/>
      <c r="T10" s="107"/>
      <c r="U10" s="56"/>
      <c r="V10" s="102"/>
      <c r="W10" s="96"/>
      <c r="X10" s="107"/>
      <c r="Y10" s="56"/>
      <c r="Z10" s="102"/>
      <c r="AA10" s="96"/>
      <c r="AB10" s="107"/>
      <c r="AC10" s="56"/>
      <c r="AE10" s="5">
        <v>4</v>
      </c>
      <c r="AF10" s="94"/>
      <c r="AG10" s="9" t="str">
        <f>January!AG10</f>
        <v>User 2 CASH</v>
      </c>
      <c r="AH10">
        <f t="array" ref="AH10">SUM(IF($B$7:$B$11=AE10,$E$7:$E$11),IF($F$7:$F$11=AE10,$I$7:$I$11),IF($J$7:$J$11=AE10,$M$7:$M$11),IF($N$7:$N$11=AE10,$Q$7:$Q$11),IF($R$7:$R$11=AE10,$U$7:$U$11),IF($V$7:$V$11=AE10,$Y$7:$Y$11),IF($Z$7:$Z$11=AE10,$AC$7:$AC$11),
IF($B$15:$B$19=AE10,$E$15:$E$19),IF($F$15:$F$19=AE10,$I$15:$I$19),IF($J$15:$J$19=AE10,$M$15:$M$19),IF($N$15:$N$19=AE10,$Q$15:$Q$19),IF($R$15:$R$19=AE10,$U$15:$U$19),IF($V$15:$V$19=AE10,$Y$15:$Y$19),IF($Z$15:$Z$19=AE10,$AC$15:$AC$19),
IF($B$23:$B$27=AE10,$E$23:$E$27),IF($F$23:$F$27=AE10,$I$23:$I$27),IF($J$23:$J$27=AE10,$M$23:$M$27),IF($N$23:$N$27=AE10,$Q$23:$Q$27),IF($R$23:$R$27=AE10,$U$23:$U$27),IF($V$23:$V$27=AE10,$Y$23:$Y$27),IF($Z$23:$Z$27=AE10,$AC$23:$AC$27),
IF($B$31:$B$35=AE10,$E$31:$E$35),IF($F$31:$F$35=AE10,$I$31:$I$35),IF($J$31:$J$35=AE10,$M$31:$M$35),IF($N$31:$N$35=AE10,$Q$31:$Q$35),IF($R$31:$R$35=AE10,$U$31:$U$35),IF($V$31:$V$35=AE10,$Y$31:$Y$35),IF($Z$31:$Z$35=AE10,$AC$31:$AC$35),
IF($B$39:$B$43=AE10,$E$39:$E$43),IF($F$39:$F$43=AE10,$I$39:$I$43),IF($J$39:$J$43=AE10,$M$39:$M$43),IF($N$39:$N$43=AE10,$Q$39:$Q$43),IF($R$39:$R$43=AE10,$U$39:$U$43),IF($V$39:$V$43=AE10,$Y$39:$Y$43),IF($Z$39:$Z$43=AE10,$AC$39:$AC$43),
IF($B$47:$B$51=AE10,$E$47:$E$51),IF($F$47:$F$51=AE10,$I$47:$I$51),IF($J$47:$J$51=AE10,$M$47:$M$51),IF($N$47:$N$51=AE10,$Q$47:$Q$51),IF($R$47:$R$51=AE10,$U$47:$U$51),IF($V$47:$V$51=AE10,$Y$47:$Y$51),IF($Z$47:$Z$51=AE10,$AC$47:$AC$51))</f>
        <v>0</v>
      </c>
      <c r="AJ10" s="5"/>
      <c r="AK10" s="5"/>
      <c r="AL10" s="9"/>
      <c r="AM10"/>
    </row>
    <row r="11" spans="2:39" s="89" customFormat="1" x14ac:dyDescent="0.2">
      <c r="B11" s="131"/>
      <c r="C11" s="132"/>
      <c r="D11" s="133"/>
      <c r="E11" s="134"/>
      <c r="F11" s="131"/>
      <c r="G11" s="132"/>
      <c r="H11" s="133"/>
      <c r="I11" s="134"/>
      <c r="J11" s="102"/>
      <c r="K11" s="96"/>
      <c r="L11" s="107"/>
      <c r="M11" s="56"/>
      <c r="N11" s="102"/>
      <c r="O11" s="96"/>
      <c r="P11" s="107"/>
      <c r="Q11" s="56"/>
      <c r="R11" s="102"/>
      <c r="S11" s="96"/>
      <c r="T11" s="107"/>
      <c r="U11" s="56"/>
      <c r="V11" s="102"/>
      <c r="W11" s="96"/>
      <c r="X11" s="107"/>
      <c r="Y11" s="56"/>
      <c r="Z11" s="102"/>
      <c r="AA11" s="96"/>
      <c r="AB11" s="107"/>
      <c r="AC11" s="56"/>
      <c r="AE11" s="5">
        <v>5</v>
      </c>
      <c r="AF11" s="94"/>
      <c r="AG11" s="9" t="str">
        <f>January!AG11</f>
        <v>Recreation</v>
      </c>
      <c r="AH11">
        <f t="array" ref="AH11">SUM(IF($B$7:$B$11=AE11,$E$7:$E$11),IF($F$7:$F$11=AE11,$I$7:$I$11),IF($J$7:$J$11=AE11,$M$7:$M$11),IF($N$7:$N$11=AE11,$Q$7:$Q$11),IF($R$7:$R$11=AE11,$U$7:$U$11),IF($V$7:$V$11=AE11,$Y$7:$Y$11),IF($Z$7:$Z$11=AE11,$AC$7:$AC$11),
IF($B$15:$B$19=AE11,$E$15:$E$19),IF($F$15:$F$19=AE11,$I$15:$I$19),IF($J$15:$J$19=AE11,$M$15:$M$19),IF($N$15:$N$19=AE11,$Q$15:$Q$19),IF($R$15:$R$19=AE11,$U$15:$U$19),IF($V$15:$V$19=AE11,$Y$15:$Y$19),IF($Z$15:$Z$19=AE11,$AC$15:$AC$19),
IF($B$23:$B$27=AE11,$E$23:$E$27),IF($F$23:$F$27=AE11,$I$23:$I$27),IF($J$23:$J$27=AE11,$M$23:$M$27),IF($N$23:$N$27=AE11,$Q$23:$Q$27),IF($R$23:$R$27=AE11,$U$23:$U$27),IF($V$23:$V$27=AE11,$Y$23:$Y$27),IF($Z$23:$Z$27=AE11,$AC$23:$AC$27),
IF($B$31:$B$35=AE11,$E$31:$E$35),IF($F$31:$F$35=AE11,$I$31:$I$35),IF($J$31:$J$35=AE11,$M$31:$M$35),IF($N$31:$N$35=AE11,$Q$31:$Q$35),IF($R$31:$R$35=AE11,$U$31:$U$35),IF($V$31:$V$35=AE11,$Y$31:$Y$35),IF($Z$31:$Z$35=AE11,$AC$31:$AC$35),
IF($B$39:$B$43=AE11,$E$39:$E$43),IF($F$39:$F$43=AE11,$I$39:$I$43),IF($J$39:$J$43=AE11,$M$39:$M$43),IF($N$39:$N$43=AE11,$Q$39:$Q$43),IF($R$39:$R$43=AE11,$U$39:$U$43),IF($V$39:$V$43=AE11,$Y$39:$Y$43),IF($Z$39:$Z$43=AE11,$AC$39:$AC$43),
IF($B$47:$B$51=AE11,$E$47:$E$51),IF($F$47:$F$51=AE11,$I$47:$I$51),IF($J$47:$J$51=AE11,$M$47:$M$51),IF($N$47:$N$51=AE11,$Q$47:$Q$51),IF($R$47:$R$51=AE11,$U$47:$U$51),IF($V$47:$V$51=AE11,$Y$47:$Y$51),IF($Z$47:$Z$51=AE11,$AC$47:$AC$51))</f>
        <v>0</v>
      </c>
      <c r="AJ11" s="5"/>
      <c r="AK11" s="5"/>
      <c r="AL11" s="9"/>
      <c r="AM11"/>
    </row>
    <row r="12" spans="2:39" s="89" customFormat="1" x14ac:dyDescent="0.2">
      <c r="B12" s="177">
        <v>30</v>
      </c>
      <c r="C12" s="178"/>
      <c r="D12" s="133" t="s">
        <v>51</v>
      </c>
      <c r="E12" s="134">
        <f t="array" ref="E12">E2+SUM(IF(C7:C11=1,E7:E11))</f>
        <v>1200</v>
      </c>
      <c r="F12" s="177">
        <f>B12+1</f>
        <v>31</v>
      </c>
      <c r="G12" s="178"/>
      <c r="H12" s="133" t="s">
        <v>51</v>
      </c>
      <c r="I12" s="134">
        <f t="array" ref="I12">E12+SUM(IF(G7:G11=1,I7:I11))</f>
        <v>1200</v>
      </c>
      <c r="J12" s="173">
        <v>1</v>
      </c>
      <c r="K12" s="174"/>
      <c r="L12" s="107" t="s">
        <v>51</v>
      </c>
      <c r="M12" s="56">
        <f t="array" ref="M12">I12+SUM(IF(K7:K11=1,M7:M11))</f>
        <v>1200</v>
      </c>
      <c r="N12" s="173">
        <f>J12+1</f>
        <v>2</v>
      </c>
      <c r="O12" s="174"/>
      <c r="P12" s="107" t="s">
        <v>51</v>
      </c>
      <c r="Q12" s="56">
        <f t="array" ref="Q12">M12+SUM(IF(O7:O11=1,Q7:Q11))</f>
        <v>1200</v>
      </c>
      <c r="R12" s="173">
        <f>N12+1</f>
        <v>3</v>
      </c>
      <c r="S12" s="174"/>
      <c r="T12" s="107" t="s">
        <v>51</v>
      </c>
      <c r="U12" s="56">
        <f t="array" ref="U12">Q12+SUM(IF(S7:S11=1,U7:U11))</f>
        <v>1200</v>
      </c>
      <c r="V12" s="173">
        <f>R12+1</f>
        <v>4</v>
      </c>
      <c r="W12" s="174"/>
      <c r="X12" s="107" t="s">
        <v>51</v>
      </c>
      <c r="Y12" s="56">
        <f t="array" ref="Y12">U12+SUM(IF(W7:W11=1,Y7:Y11))</f>
        <v>1200</v>
      </c>
      <c r="Z12" s="190">
        <f>V12+1</f>
        <v>5</v>
      </c>
      <c r="AA12" s="191"/>
      <c r="AB12" s="104" t="s">
        <v>51</v>
      </c>
      <c r="AC12" s="47">
        <f t="array" ref="AC12">Y12+SUM(IF(AA7:AA11=1,AC7:AC11))</f>
        <v>1200</v>
      </c>
      <c r="AE12" s="5">
        <v>6</v>
      </c>
      <c r="AF12" s="94"/>
      <c r="AG12" s="9" t="str">
        <f>January!AG12</f>
        <v>Work Exp</v>
      </c>
      <c r="AH12">
        <f t="array" ref="AH12">SUM(IF($B$7:$B$11=AE12,$E$7:$E$11),IF($F$7:$F$11=AE12,$I$7:$I$11),IF($J$7:$J$11=AE12,$M$7:$M$11),IF($N$7:$N$11=AE12,$Q$7:$Q$11),IF($R$7:$R$11=AE12,$U$7:$U$11),IF($V$7:$V$11=AE12,$Y$7:$Y$11),IF($Z$7:$Z$11=AE12,$AC$7:$AC$11),
IF($B$15:$B$19=AE12,$E$15:$E$19),IF($F$15:$F$19=AE12,$I$15:$I$19),IF($J$15:$J$19=AE12,$M$15:$M$19),IF($N$15:$N$19=AE12,$Q$15:$Q$19),IF($R$15:$R$19=AE12,$U$15:$U$19),IF($V$15:$V$19=AE12,$Y$15:$Y$19),IF($Z$15:$Z$19=AE12,$AC$15:$AC$19),
IF($B$23:$B$27=AE12,$E$23:$E$27),IF($F$23:$F$27=AE12,$I$23:$I$27),IF($J$23:$J$27=AE12,$M$23:$M$27),IF($N$23:$N$27=AE12,$Q$23:$Q$27),IF($R$23:$R$27=AE12,$U$23:$U$27),IF($V$23:$V$27=AE12,$Y$23:$Y$27),IF($Z$23:$Z$27=AE12,$AC$23:$AC$27),
IF($B$31:$B$35=AE12,$E$31:$E$35),IF($F$31:$F$35=AE12,$I$31:$I$35),IF($J$31:$J$35=AE12,$M$31:$M$35),IF($N$31:$N$35=AE12,$Q$31:$Q$35),IF($R$31:$R$35=AE12,$U$31:$U$35),IF($V$31:$V$35=AE12,$Y$31:$Y$35),IF($Z$31:$Z$35=AE12,$AC$31:$AC$35),
IF($B$39:$B$43=AE12,$E$39:$E$43),IF($F$39:$F$43=AE12,$I$39:$I$43),IF($J$39:$J$43=AE12,$M$39:$M$43),IF($N$39:$N$43=AE12,$Q$39:$Q$43),IF($R$39:$R$43=AE12,$U$39:$U$43),IF($V$39:$V$43=AE12,$Y$39:$Y$43),IF($Z$39:$Z$43=AE12,$AC$39:$AC$43),
IF($B$47:$B$51=AE12,$E$47:$E$51),IF($F$47:$F$51=AE12,$I$47:$I$51),IF($J$47:$J$51=AE12,$M$47:$M$51),IF($N$47:$N$51=AE12,$Q$47:$Q$51),IF($R$47:$R$51=AE12,$U$47:$U$51),IF($V$47:$V$51=AE12,$Y$47:$Y$51),IF($Z$47:$Z$51=AE12,$AC$47:$AC$51))</f>
        <v>0</v>
      </c>
      <c r="AJ12" s="5"/>
      <c r="AK12" s="5"/>
      <c r="AL12" s="9"/>
      <c r="AM12"/>
    </row>
    <row r="13" spans="2:39" s="89" customFormat="1" x14ac:dyDescent="0.2">
      <c r="B13" s="177"/>
      <c r="C13" s="178"/>
      <c r="D13" s="133" t="s">
        <v>60</v>
      </c>
      <c r="E13" s="135">
        <f t="array" ref="E13">E3+SUM(IF(C7:C11=2,E7:E11))-SUM(IF(B7:B11={33},E7:E11))</f>
        <v>5000</v>
      </c>
      <c r="F13" s="177"/>
      <c r="G13" s="178"/>
      <c r="H13" s="133" t="s">
        <v>60</v>
      </c>
      <c r="I13" s="135">
        <f t="array" ref="I13">E13+SUM(IF(G7:G11=2,I7:I11))-SUM(IF(F7:F11={33},I7:I11))</f>
        <v>5000</v>
      </c>
      <c r="J13" s="173"/>
      <c r="K13" s="174"/>
      <c r="L13" s="107" t="s">
        <v>60</v>
      </c>
      <c r="M13" s="152">
        <f t="array" ref="M13">I13+SUM(IF(K7:K11=2,M7:M11))-SUM(IF(J7:J11={33},M7:M11))</f>
        <v>5000</v>
      </c>
      <c r="N13" s="173"/>
      <c r="O13" s="174"/>
      <c r="P13" s="107" t="s">
        <v>60</v>
      </c>
      <c r="Q13" s="152">
        <f t="array" ref="Q13">M13+SUM(IF(O7:O11=2,Q7:Q11))-SUM(IF(N7:N11={33},Q7:Q11))</f>
        <v>5000</v>
      </c>
      <c r="R13" s="173"/>
      <c r="S13" s="174"/>
      <c r="T13" s="107" t="s">
        <v>60</v>
      </c>
      <c r="U13" s="152">
        <f t="array" ref="U13">Q13+SUM(IF(S7:S11=2,U7:U11))-SUM(IF(R7:R11={33},U7:U11))</f>
        <v>5000</v>
      </c>
      <c r="V13" s="173"/>
      <c r="W13" s="174"/>
      <c r="X13" s="107" t="s">
        <v>60</v>
      </c>
      <c r="Y13" s="152">
        <f t="array" ref="Y13">U13+SUM(IF(W7:W11=2,Y7:Y11))-SUM(IF(V7:V11={33},Y7:Y11))</f>
        <v>5000</v>
      </c>
      <c r="Z13" s="190"/>
      <c r="AA13" s="191"/>
      <c r="AB13" s="104" t="s">
        <v>60</v>
      </c>
      <c r="AC13" s="21">
        <f t="array" ref="AC13">Y13+SUM(IF(AA7:AA11=2,AC7:AC11))-SUM(IF(Z7:Z11={33},AC7:AC11))</f>
        <v>5000</v>
      </c>
      <c r="AE13" s="5">
        <v>7</v>
      </c>
      <c r="AF13" s="94"/>
      <c r="AG13" s="9" t="str">
        <f>January!AG13</f>
        <v>Rent / 1st Mortgage</v>
      </c>
      <c r="AH13">
        <f t="array" ref="AH13">SUM(IF($B$7:$B$11=AE13,$E$7:$E$11),IF($F$7:$F$11=AE13,$I$7:$I$11),IF($J$7:$J$11=AE13,$M$7:$M$11),IF($N$7:$N$11=AE13,$Q$7:$Q$11),IF($R$7:$R$11=AE13,$U$7:$U$11),IF($V$7:$V$11=AE13,$Y$7:$Y$11),IF($Z$7:$Z$11=AE13,$AC$7:$AC$11),
IF($B$15:$B$19=AE13,$E$15:$E$19),IF($F$15:$F$19=AE13,$I$15:$I$19),IF($J$15:$J$19=AE13,$M$15:$M$19),IF($N$15:$N$19=AE13,$Q$15:$Q$19),IF($R$15:$R$19=AE13,$U$15:$U$19),IF($V$15:$V$19=AE13,$Y$15:$Y$19),IF($Z$15:$Z$19=AE13,$AC$15:$AC$19),
IF($B$23:$B$27=AE13,$E$23:$E$27),IF($F$23:$F$27=AE13,$I$23:$I$27),IF($J$23:$J$27=AE13,$M$23:$M$27),IF($N$23:$N$27=AE13,$Q$23:$Q$27),IF($R$23:$R$27=AE13,$U$23:$U$27),IF($V$23:$V$27=AE13,$Y$23:$Y$27),IF($Z$23:$Z$27=AE13,$AC$23:$AC$27),
IF($B$31:$B$35=AE13,$E$31:$E$35),IF($F$31:$F$35=AE13,$I$31:$I$35),IF($J$31:$J$35=AE13,$M$31:$M$35),IF($N$31:$N$35=AE13,$Q$31:$Q$35),IF($R$31:$R$35=AE13,$U$31:$U$35),IF($V$31:$V$35=AE13,$Y$31:$Y$35),IF($Z$31:$Z$35=AE13,$AC$31:$AC$35),
IF($B$39:$B$43=AE13,$E$39:$E$43),IF($F$39:$F$43=AE13,$I$39:$I$43),IF($J$39:$J$43=AE13,$M$39:$M$43),IF($N$39:$N$43=AE13,$Q$39:$Q$43),IF($R$39:$R$43=AE13,$U$39:$U$43),IF($V$39:$V$43=AE13,$Y$39:$Y$43),IF($Z$39:$Z$43=AE13,$AC$39:$AC$43),
IF($B$47:$B$51=AE13,$E$47:$E$51),IF($F$47:$F$51=AE13,$I$47:$I$51),IF($J$47:$J$51=AE13,$M$47:$M$51),IF($N$47:$N$51=AE13,$Q$47:$Q$51),IF($R$47:$R$51=AE13,$U$47:$U$51),IF($V$47:$V$51=AE13,$Y$47:$Y$51),IF($Z$47:$Z$51=AE13,$AC$47:$AC$51))</f>
        <v>0</v>
      </c>
      <c r="AJ13" s="5"/>
      <c r="AK13" s="5"/>
      <c r="AL13" s="9"/>
      <c r="AM13"/>
    </row>
    <row r="14" spans="2:39" ht="13.5" thickBot="1" x14ac:dyDescent="0.25">
      <c r="B14" s="179"/>
      <c r="C14" s="180"/>
      <c r="D14" s="136" t="s">
        <v>48</v>
      </c>
      <c r="E14" s="137">
        <f t="array" ref="E14">E4+SUM(IF(C7:C11=3,E7:E11))-SUM(IF(B7:B11={34},E7:E11))</f>
        <v>-800</v>
      </c>
      <c r="F14" s="179"/>
      <c r="G14" s="180"/>
      <c r="H14" s="136" t="s">
        <v>48</v>
      </c>
      <c r="I14" s="137">
        <f t="array" ref="I14">E14+SUM(IF(G7:G11=3,I7:I11))-SUM(IF(F7:F11={34},I7:I11))</f>
        <v>-800</v>
      </c>
      <c r="J14" s="175"/>
      <c r="K14" s="176"/>
      <c r="L14" s="153" t="s">
        <v>48</v>
      </c>
      <c r="M14" s="154">
        <f t="array" ref="M14">I14+SUM(IF(K7:K11=3,M7:M11))-SUM(IF(J7:J11={34},M7:M11))</f>
        <v>-800</v>
      </c>
      <c r="N14" s="175"/>
      <c r="O14" s="176"/>
      <c r="P14" s="153" t="s">
        <v>48</v>
      </c>
      <c r="Q14" s="154">
        <f t="array" ref="Q14">M14+SUM(IF(O7:O11=3,Q7:Q11))-SUM(IF(N7:N11={34},Q7:Q11))</f>
        <v>-800</v>
      </c>
      <c r="R14" s="175"/>
      <c r="S14" s="176"/>
      <c r="T14" s="153" t="s">
        <v>48</v>
      </c>
      <c r="U14" s="154">
        <f t="array" ref="U14">Q14+SUM(IF(S7:S11=3,U7:U11))-SUM(IF(R7:R11={34},U7:U11))</f>
        <v>-800</v>
      </c>
      <c r="V14" s="175"/>
      <c r="W14" s="176"/>
      <c r="X14" s="153" t="s">
        <v>48</v>
      </c>
      <c r="Y14" s="154">
        <f t="array" ref="Y14">U14+SUM(IF(W7:W11=3,Y7:Y11))-SUM(IF(V7:V11={34},Y7:Y11))</f>
        <v>-800</v>
      </c>
      <c r="Z14" s="192"/>
      <c r="AA14" s="193"/>
      <c r="AB14" s="105" t="s">
        <v>48</v>
      </c>
      <c r="AC14" s="25">
        <f t="array" ref="AC14">Y14+SUM(IF(AA7:AA11=3,AC7:AC11))-SUM(IF(Z7:Z11={34},AC7:AC11))</f>
        <v>-800</v>
      </c>
      <c r="AE14" s="5">
        <v>8</v>
      </c>
      <c r="AF14" s="94"/>
      <c r="AG14" s="9" t="str">
        <f>January!AG14</f>
        <v>2nd Mortgage</v>
      </c>
      <c r="AH14">
        <f t="array" ref="AH14">SUM(IF($B$7:$B$11=AE14,$E$7:$E$11),IF($F$7:$F$11=AE14,$I$7:$I$11),IF($J$7:$J$11=AE14,$M$7:$M$11),IF($N$7:$N$11=AE14,$Q$7:$Q$11),IF($R$7:$R$11=AE14,$U$7:$U$11),IF($V$7:$V$11=AE14,$Y$7:$Y$11),IF($Z$7:$Z$11=AE14,$AC$7:$AC$11),
IF($B$15:$B$19=AE14,$E$15:$E$19),IF($F$15:$F$19=AE14,$I$15:$I$19),IF($J$15:$J$19=AE14,$M$15:$M$19),IF($N$15:$N$19=AE14,$Q$15:$Q$19),IF($R$15:$R$19=AE14,$U$15:$U$19),IF($V$15:$V$19=AE14,$Y$15:$Y$19),IF($Z$15:$Z$19=AE14,$AC$15:$AC$19),
IF($B$23:$B$27=AE14,$E$23:$E$27),IF($F$23:$F$27=AE14,$I$23:$I$27),IF($J$23:$J$27=AE14,$M$23:$M$27),IF($N$23:$N$27=AE14,$Q$23:$Q$27),IF($R$23:$R$27=AE14,$U$23:$U$27),IF($V$23:$V$27=AE14,$Y$23:$Y$27),IF($Z$23:$Z$27=AE14,$AC$23:$AC$27),
IF($B$31:$B$35=AE14,$E$31:$E$35),IF($F$31:$F$35=AE14,$I$31:$I$35),IF($J$31:$J$35=AE14,$M$31:$M$35),IF($N$31:$N$35=AE14,$Q$31:$Q$35),IF($R$31:$R$35=AE14,$U$31:$U$35),IF($V$31:$V$35=AE14,$Y$31:$Y$35),IF($Z$31:$Z$35=AE14,$AC$31:$AC$35),
IF($B$39:$B$43=AE14,$E$39:$E$43),IF($F$39:$F$43=AE14,$I$39:$I$43),IF($J$39:$J$43=AE14,$M$39:$M$43),IF($N$39:$N$43=AE14,$Q$39:$Q$43),IF($R$39:$R$43=AE14,$U$39:$U$43),IF($V$39:$V$43=AE14,$Y$39:$Y$43),IF($Z$39:$Z$43=AE14,$AC$39:$AC$43),
IF($B$47:$B$51=AE14,$E$47:$E$51),IF($F$47:$F$51=AE14,$I$47:$I$51),IF($J$47:$J$51=AE14,$M$47:$M$51),IF($N$47:$N$51=AE14,$Q$47:$Q$51),IF($R$47:$R$51=AE14,$U$47:$U$51),IF($V$47:$V$51=AE14,$Y$47:$Y$51),IF($Z$47:$Z$51=AE14,$AC$47:$AC$51))</f>
        <v>0</v>
      </c>
      <c r="AJ14" s="5"/>
      <c r="AK14" s="5"/>
      <c r="AL14" s="9"/>
    </row>
    <row r="15" spans="2:39" s="89" customFormat="1" x14ac:dyDescent="0.2">
      <c r="B15" s="101"/>
      <c r="C15" s="111"/>
      <c r="D15" s="106"/>
      <c r="E15" s="100"/>
      <c r="F15" s="102"/>
      <c r="G15" s="96"/>
      <c r="H15" s="107"/>
      <c r="I15" s="56"/>
      <c r="J15" s="102"/>
      <c r="K15" s="96"/>
      <c r="L15" s="107"/>
      <c r="M15" s="56"/>
      <c r="N15" s="102"/>
      <c r="O15" s="96"/>
      <c r="P15" s="107"/>
      <c r="Q15" s="56"/>
      <c r="R15" s="102"/>
      <c r="S15" s="96"/>
      <c r="T15" s="107"/>
      <c r="U15" s="56"/>
      <c r="V15" s="102"/>
      <c r="W15" s="96"/>
      <c r="X15" s="107"/>
      <c r="Y15" s="56"/>
      <c r="Z15" s="101"/>
      <c r="AA15" s="111"/>
      <c r="AB15" s="106"/>
      <c r="AC15" s="100"/>
      <c r="AE15" s="5">
        <v>9</v>
      </c>
      <c r="AF15" s="94"/>
      <c r="AG15" s="9" t="str">
        <f>January!AG15</f>
        <v>HOA Assesments</v>
      </c>
      <c r="AH15">
        <f t="array" ref="AH15">SUM(IF($B$7:$B$11=AE15,$E$7:$E$11),IF($F$7:$F$11=AE15,$I$7:$I$11),IF($J$7:$J$11=AE15,$M$7:$M$11),IF($N$7:$N$11=AE15,$Q$7:$Q$11),IF($R$7:$R$11=AE15,$U$7:$U$11),IF($V$7:$V$11=AE15,$Y$7:$Y$11),IF($Z$7:$Z$11=AE15,$AC$7:$AC$11),
IF($B$15:$B$19=AE15,$E$15:$E$19),IF($F$15:$F$19=AE15,$I$15:$I$19),IF($J$15:$J$19=AE15,$M$15:$M$19),IF($N$15:$N$19=AE15,$Q$15:$Q$19),IF($R$15:$R$19=AE15,$U$15:$U$19),IF($V$15:$V$19=AE15,$Y$15:$Y$19),IF($Z$15:$Z$19=AE15,$AC$15:$AC$19),
IF($B$23:$B$27=AE15,$E$23:$E$27),IF($F$23:$F$27=AE15,$I$23:$I$27),IF($J$23:$J$27=AE15,$M$23:$M$27),IF($N$23:$N$27=AE15,$Q$23:$Q$27),IF($R$23:$R$27=AE15,$U$23:$U$27),IF($V$23:$V$27=AE15,$Y$23:$Y$27),IF($Z$23:$Z$27=AE15,$AC$23:$AC$27),
IF($B$31:$B$35=AE15,$E$31:$E$35),IF($F$31:$F$35=AE15,$I$31:$I$35),IF($J$31:$J$35=AE15,$M$31:$M$35),IF($N$31:$N$35=AE15,$Q$31:$Q$35),IF($R$31:$R$35=AE15,$U$31:$U$35),IF($V$31:$V$35=AE15,$Y$31:$Y$35),IF($Z$31:$Z$35=AE15,$AC$31:$AC$35),
IF($B$39:$B$43=AE15,$E$39:$E$43),IF($F$39:$F$43=AE15,$I$39:$I$43),IF($J$39:$J$43=AE15,$M$39:$M$43),IF($N$39:$N$43=AE15,$Q$39:$Q$43),IF($R$39:$R$43=AE15,$U$39:$U$43),IF($V$39:$V$43=AE15,$Y$39:$Y$43),IF($Z$39:$Z$43=AE15,$AC$39:$AC$43),
IF($B$47:$B$51=AE15,$E$47:$E$51),IF($F$47:$F$51=AE15,$I$47:$I$51),IF($J$47:$J$51=AE15,$M$47:$M$51),IF($N$47:$N$51=AE15,$Q$47:$Q$51),IF($R$47:$R$51=AE15,$U$47:$U$51),IF($V$47:$V$51=AE15,$Y$47:$Y$51),IF($Z$47:$Z$51=AE15,$AC$47:$AC$51))</f>
        <v>0</v>
      </c>
      <c r="AJ15" s="5"/>
      <c r="AK15" s="5"/>
      <c r="AL15" s="9"/>
      <c r="AM15"/>
    </row>
    <row r="16" spans="2:39" s="89" customFormat="1" x14ac:dyDescent="0.2">
      <c r="B16" s="102"/>
      <c r="C16" s="96"/>
      <c r="D16" s="107"/>
      <c r="E16" s="56"/>
      <c r="F16" s="102"/>
      <c r="G16" s="96"/>
      <c r="H16" s="107"/>
      <c r="I16" s="56"/>
      <c r="J16" s="102"/>
      <c r="K16" s="96"/>
      <c r="L16" s="107"/>
      <c r="M16" s="56"/>
      <c r="N16" s="102"/>
      <c r="O16" s="96"/>
      <c r="P16" s="107"/>
      <c r="Q16" s="56"/>
      <c r="R16" s="102"/>
      <c r="S16" s="96"/>
      <c r="T16" s="107"/>
      <c r="U16" s="56"/>
      <c r="V16" s="102"/>
      <c r="W16" s="96"/>
      <c r="X16" s="107"/>
      <c r="Y16" s="56"/>
      <c r="Z16" s="102"/>
      <c r="AA16" s="96"/>
      <c r="AB16" s="107"/>
      <c r="AC16" s="56"/>
      <c r="AE16" s="5">
        <v>10</v>
      </c>
      <c r="AF16" s="94"/>
      <c r="AG16" s="9" t="str">
        <f>January!AG16</f>
        <v>DayCare/School</v>
      </c>
      <c r="AH16">
        <f t="array" ref="AH16">SUM(IF($B$7:$B$11=AE16,$E$7:$E$11),IF($F$7:$F$11=AE16,$I$7:$I$11),IF($J$7:$J$11=AE16,$M$7:$M$11),IF($N$7:$N$11=AE16,$Q$7:$Q$11),IF($R$7:$R$11=AE16,$U$7:$U$11),IF($V$7:$V$11=AE16,$Y$7:$Y$11),IF($Z$7:$Z$11=AE16,$AC$7:$AC$11),
IF($B$15:$B$19=AE16,$E$15:$E$19),IF($F$15:$F$19=AE16,$I$15:$I$19),IF($J$15:$J$19=AE16,$M$15:$M$19),IF($N$15:$N$19=AE16,$Q$15:$Q$19),IF($R$15:$R$19=AE16,$U$15:$U$19),IF($V$15:$V$19=AE16,$Y$15:$Y$19),IF($Z$15:$Z$19=AE16,$AC$15:$AC$19),
IF($B$23:$B$27=AE16,$E$23:$E$27),IF($F$23:$F$27=AE16,$I$23:$I$27),IF($J$23:$J$27=AE16,$M$23:$M$27),IF($N$23:$N$27=AE16,$Q$23:$Q$27),IF($R$23:$R$27=AE16,$U$23:$U$27),IF($V$23:$V$27=AE16,$Y$23:$Y$27),IF($Z$23:$Z$27=AE16,$AC$23:$AC$27),
IF($B$31:$B$35=AE16,$E$31:$E$35),IF($F$31:$F$35=AE16,$I$31:$I$35),IF($J$31:$J$35=AE16,$M$31:$M$35),IF($N$31:$N$35=AE16,$Q$31:$Q$35),IF($R$31:$R$35=AE16,$U$31:$U$35),IF($V$31:$V$35=AE16,$Y$31:$Y$35),IF($Z$31:$Z$35=AE16,$AC$31:$AC$35),
IF($B$39:$B$43=AE16,$E$39:$E$43),IF($F$39:$F$43=AE16,$I$39:$I$43),IF($J$39:$J$43=AE16,$M$39:$M$43),IF($N$39:$N$43=AE16,$Q$39:$Q$43),IF($R$39:$R$43=AE16,$U$39:$U$43),IF($V$39:$V$43=AE16,$Y$39:$Y$43),IF($Z$39:$Z$43=AE16,$AC$39:$AC$43),
IF($B$47:$B$51=AE16,$E$47:$E$51),IF($F$47:$F$51=AE16,$I$47:$I$51),IF($J$47:$J$51=AE16,$M$47:$M$51),IF($N$47:$N$51=AE16,$Q$47:$Q$51),IF($R$47:$R$51=AE16,$U$47:$U$51),IF($V$47:$V$51=AE16,$Y$47:$Y$51),IF($Z$47:$Z$51=AE16,$AC$47:$AC$51))</f>
        <v>0</v>
      </c>
      <c r="AJ16" s="5"/>
      <c r="AK16" s="5"/>
      <c r="AL16" s="19"/>
      <c r="AM16"/>
    </row>
    <row r="17" spans="2:39" s="89" customFormat="1" x14ac:dyDescent="0.2">
      <c r="B17" s="102"/>
      <c r="C17" s="96"/>
      <c r="D17" s="107"/>
      <c r="E17" s="56"/>
      <c r="F17" s="102"/>
      <c r="G17" s="96"/>
      <c r="H17" s="107"/>
      <c r="I17" s="56"/>
      <c r="J17" s="102"/>
      <c r="K17" s="96"/>
      <c r="L17" s="107"/>
      <c r="M17" s="56"/>
      <c r="N17" s="102"/>
      <c r="O17" s="96"/>
      <c r="P17" s="107"/>
      <c r="Q17" s="56"/>
      <c r="R17" s="102"/>
      <c r="S17" s="96"/>
      <c r="T17" s="107"/>
      <c r="U17" s="56"/>
      <c r="V17" s="102"/>
      <c r="W17" s="96"/>
      <c r="X17" s="107"/>
      <c r="Y17" s="56"/>
      <c r="Z17" s="102"/>
      <c r="AA17" s="96"/>
      <c r="AB17" s="107"/>
      <c r="AC17" s="56"/>
      <c r="AE17" s="5">
        <v>11</v>
      </c>
      <c r="AF17" s="94"/>
      <c r="AG17" s="9" t="str">
        <f>January!AG17</f>
        <v>Student Loans</v>
      </c>
      <c r="AH17">
        <f t="array" ref="AH17">SUM(IF($B$7:$B$11=AE17,$E$7:$E$11),IF($F$7:$F$11=AE17,$I$7:$I$11),IF($J$7:$J$11=AE17,$M$7:$M$11),IF($N$7:$N$11=AE17,$Q$7:$Q$11),IF($R$7:$R$11=AE17,$U$7:$U$11),IF($V$7:$V$11=AE17,$Y$7:$Y$11),IF($Z$7:$Z$11=AE17,$AC$7:$AC$11),
IF($B$15:$B$19=AE17,$E$15:$E$19),IF($F$15:$F$19=AE17,$I$15:$I$19),IF($J$15:$J$19=AE17,$M$15:$M$19),IF($N$15:$N$19=AE17,$Q$15:$Q$19),IF($R$15:$R$19=AE17,$U$15:$U$19),IF($V$15:$V$19=AE17,$Y$15:$Y$19),IF($Z$15:$Z$19=AE17,$AC$15:$AC$19),
IF($B$23:$B$27=AE17,$E$23:$E$27),IF($F$23:$F$27=AE17,$I$23:$I$27),IF($J$23:$J$27=AE17,$M$23:$M$27),IF($N$23:$N$27=AE17,$Q$23:$Q$27),IF($R$23:$R$27=AE17,$U$23:$U$27),IF($V$23:$V$27=AE17,$Y$23:$Y$27),IF($Z$23:$Z$27=AE17,$AC$23:$AC$27),
IF($B$31:$B$35=AE17,$E$31:$E$35),IF($F$31:$F$35=AE17,$I$31:$I$35),IF($J$31:$J$35=AE17,$M$31:$M$35),IF($N$31:$N$35=AE17,$Q$31:$Q$35),IF($R$31:$R$35=AE17,$U$31:$U$35),IF($V$31:$V$35=AE17,$Y$31:$Y$35),IF($Z$31:$Z$35=AE17,$AC$31:$AC$35),
IF($B$39:$B$43=AE17,$E$39:$E$43),IF($F$39:$F$43=AE17,$I$39:$I$43),IF($J$39:$J$43=AE17,$M$39:$M$43),IF($N$39:$N$43=AE17,$Q$39:$Q$43),IF($R$39:$R$43=AE17,$U$39:$U$43),IF($V$39:$V$43=AE17,$Y$39:$Y$43),IF($Z$39:$Z$43=AE17,$AC$39:$AC$43),
IF($B$47:$B$51=AE17,$E$47:$E$51),IF($F$47:$F$51=AE17,$I$47:$I$51),IF($J$47:$J$51=AE17,$M$47:$M$51),IF($N$47:$N$51=AE17,$Q$47:$Q$51),IF($R$47:$R$51=AE17,$U$47:$U$51),IF($V$47:$V$51=AE17,$Y$47:$Y$51),IF($Z$47:$Z$51=AE17,$AC$47:$AC$51))</f>
        <v>0</v>
      </c>
      <c r="AJ17" s="5"/>
      <c r="AK17" s="5"/>
      <c r="AL17" s="9"/>
      <c r="AM17"/>
    </row>
    <row r="18" spans="2:39" s="89" customFormat="1" x14ac:dyDescent="0.2">
      <c r="B18" s="102"/>
      <c r="C18" s="96"/>
      <c r="D18" s="107"/>
      <c r="E18" s="56"/>
      <c r="F18" s="102"/>
      <c r="G18" s="96"/>
      <c r="H18" s="107"/>
      <c r="I18" s="56"/>
      <c r="J18" s="102"/>
      <c r="K18" s="96"/>
      <c r="L18" s="107"/>
      <c r="M18" s="56"/>
      <c r="N18" s="102"/>
      <c r="O18" s="96"/>
      <c r="P18" s="107"/>
      <c r="Q18" s="56"/>
      <c r="R18" s="102"/>
      <c r="S18" s="96"/>
      <c r="T18" s="107"/>
      <c r="U18" s="56"/>
      <c r="V18" s="102"/>
      <c r="W18" s="96"/>
      <c r="X18" s="107"/>
      <c r="Y18" s="56"/>
      <c r="Z18" s="102"/>
      <c r="AA18" s="96"/>
      <c r="AB18" s="107"/>
      <c r="AC18" s="56"/>
      <c r="AE18" s="5">
        <v>12</v>
      </c>
      <c r="AF18" s="94"/>
      <c r="AG18" s="9" t="str">
        <f>January!AG18</f>
        <v>Natural Gas Bill</v>
      </c>
      <c r="AH18">
        <f t="array" ref="AH18">SUM(IF($B$7:$B$11=AE18,$E$7:$E$11),IF($F$7:$F$11=AE18,$I$7:$I$11),IF($J$7:$J$11=AE18,$M$7:$M$11),IF($N$7:$N$11=AE18,$Q$7:$Q$11),IF($R$7:$R$11=AE18,$U$7:$U$11),IF($V$7:$V$11=AE18,$Y$7:$Y$11),IF($Z$7:$Z$11=AE18,$AC$7:$AC$11),
IF($B$15:$B$19=AE18,$E$15:$E$19),IF($F$15:$F$19=AE18,$I$15:$I$19),IF($J$15:$J$19=AE18,$M$15:$M$19),IF($N$15:$N$19=AE18,$Q$15:$Q$19),IF($R$15:$R$19=AE18,$U$15:$U$19),IF($V$15:$V$19=AE18,$Y$15:$Y$19),IF($Z$15:$Z$19=AE18,$AC$15:$AC$19),
IF($B$23:$B$27=AE18,$E$23:$E$27),IF($F$23:$F$27=AE18,$I$23:$I$27),IF($J$23:$J$27=AE18,$M$23:$M$27),IF($N$23:$N$27=AE18,$Q$23:$Q$27),IF($R$23:$R$27=AE18,$U$23:$U$27),IF($V$23:$V$27=AE18,$Y$23:$Y$27),IF($Z$23:$Z$27=AE18,$AC$23:$AC$27),
IF($B$31:$B$35=AE18,$E$31:$E$35),IF($F$31:$F$35=AE18,$I$31:$I$35),IF($J$31:$J$35=AE18,$M$31:$M$35),IF($N$31:$N$35=AE18,$Q$31:$Q$35),IF($R$31:$R$35=AE18,$U$31:$U$35),IF($V$31:$V$35=AE18,$Y$31:$Y$35),IF($Z$31:$Z$35=AE18,$AC$31:$AC$35),
IF($B$39:$B$43=AE18,$E$39:$E$43),IF($F$39:$F$43=AE18,$I$39:$I$43),IF($J$39:$J$43=AE18,$M$39:$M$43),IF($N$39:$N$43=AE18,$Q$39:$Q$43),IF($R$39:$R$43=AE18,$U$39:$U$43),IF($V$39:$V$43=AE18,$Y$39:$Y$43),IF($Z$39:$Z$43=AE18,$AC$39:$AC$43),
IF($B$47:$B$51=AE18,$E$47:$E$51),IF($F$47:$F$51=AE18,$I$47:$I$51),IF($J$47:$J$51=AE18,$M$47:$M$51),IF($N$47:$N$51=AE18,$Q$47:$Q$51),IF($R$47:$R$51=AE18,$U$47:$U$51),IF($V$47:$V$51=AE18,$Y$47:$Y$51),IF($Z$47:$Z$51=AE18,$AC$47:$AC$51))</f>
        <v>0</v>
      </c>
      <c r="AJ18" s="5"/>
      <c r="AK18" s="5"/>
      <c r="AL18" s="9"/>
      <c r="AM18"/>
    </row>
    <row r="19" spans="2:39" s="89" customFormat="1" x14ac:dyDescent="0.2">
      <c r="B19" s="102"/>
      <c r="C19" s="96"/>
      <c r="D19" s="107"/>
      <c r="E19" s="56"/>
      <c r="F19" s="102"/>
      <c r="G19" s="96"/>
      <c r="H19" s="107"/>
      <c r="I19" s="56"/>
      <c r="J19" s="102"/>
      <c r="K19" s="96"/>
      <c r="L19" s="107"/>
      <c r="M19" s="56"/>
      <c r="N19" s="102"/>
      <c r="O19" s="96"/>
      <c r="P19" s="107"/>
      <c r="Q19" s="56"/>
      <c r="R19" s="102"/>
      <c r="S19" s="96"/>
      <c r="T19" s="107"/>
      <c r="U19" s="56"/>
      <c r="V19" s="102"/>
      <c r="W19" s="96"/>
      <c r="X19" s="107"/>
      <c r="Y19" s="56"/>
      <c r="Z19" s="102"/>
      <c r="AA19" s="96"/>
      <c r="AB19" s="107"/>
      <c r="AC19" s="56"/>
      <c r="AE19" s="5">
        <v>13</v>
      </c>
      <c r="AF19" s="94"/>
      <c r="AG19" s="9" t="str">
        <f>January!AG19</f>
        <v>Water Bill</v>
      </c>
      <c r="AH19">
        <f t="array" ref="AH19">SUM(IF($B$7:$B$11=AE19,$E$7:$E$11),IF($F$7:$F$11=AE19,$I$7:$I$11),IF($J$7:$J$11=AE19,$M$7:$M$11),IF($N$7:$N$11=AE19,$Q$7:$Q$11),IF($R$7:$R$11=AE19,$U$7:$U$11),IF($V$7:$V$11=AE19,$Y$7:$Y$11),IF($Z$7:$Z$11=AE19,$AC$7:$AC$11),
IF($B$15:$B$19=AE19,$E$15:$E$19),IF($F$15:$F$19=AE19,$I$15:$I$19),IF($J$15:$J$19=AE19,$M$15:$M$19),IF($N$15:$N$19=AE19,$Q$15:$Q$19),IF($R$15:$R$19=AE19,$U$15:$U$19),IF($V$15:$V$19=AE19,$Y$15:$Y$19),IF($Z$15:$Z$19=AE19,$AC$15:$AC$19),
IF($B$23:$B$27=AE19,$E$23:$E$27),IF($F$23:$F$27=AE19,$I$23:$I$27),IF($J$23:$J$27=AE19,$M$23:$M$27),IF($N$23:$N$27=AE19,$Q$23:$Q$27),IF($R$23:$R$27=AE19,$U$23:$U$27),IF($V$23:$V$27=AE19,$Y$23:$Y$27),IF($Z$23:$Z$27=AE19,$AC$23:$AC$27),
IF($B$31:$B$35=AE19,$E$31:$E$35),IF($F$31:$F$35=AE19,$I$31:$I$35),IF($J$31:$J$35=AE19,$M$31:$M$35),IF($N$31:$N$35=AE19,$Q$31:$Q$35),IF($R$31:$R$35=AE19,$U$31:$U$35),IF($V$31:$V$35=AE19,$Y$31:$Y$35),IF($Z$31:$Z$35=AE19,$AC$31:$AC$35),
IF($B$39:$B$43=AE19,$E$39:$E$43),IF($F$39:$F$43=AE19,$I$39:$I$43),IF($J$39:$J$43=AE19,$M$39:$M$43),IF($N$39:$N$43=AE19,$Q$39:$Q$43),IF($R$39:$R$43=AE19,$U$39:$U$43),IF($V$39:$V$43=AE19,$Y$39:$Y$43),IF($Z$39:$Z$43=AE19,$AC$39:$AC$43),
IF($B$47:$B$51=AE19,$E$47:$E$51),IF($F$47:$F$51=AE19,$I$47:$I$51),IF($J$47:$J$51=AE19,$M$47:$M$51),IF($N$47:$N$51=AE19,$Q$47:$Q$51),IF($R$47:$R$51=AE19,$U$47:$U$51),IF($V$47:$V$51=AE19,$Y$47:$Y$51),IF($Z$47:$Z$51=AE19,$AC$47:$AC$51))</f>
        <v>0</v>
      </c>
      <c r="AJ19" s="5"/>
      <c r="AK19" s="5"/>
      <c r="AL19" s="9"/>
      <c r="AM19"/>
    </row>
    <row r="20" spans="2:39" s="89" customFormat="1" x14ac:dyDescent="0.2">
      <c r="B20" s="190">
        <f>Z12+1</f>
        <v>6</v>
      </c>
      <c r="C20" s="191"/>
      <c r="D20" s="104" t="s">
        <v>51</v>
      </c>
      <c r="E20" s="47">
        <f t="array" ref="E20">AC12+SUM(IF(C15:C19=1,E15:E19))</f>
        <v>1200</v>
      </c>
      <c r="F20" s="190">
        <f>B20+1</f>
        <v>7</v>
      </c>
      <c r="G20" s="191"/>
      <c r="H20" s="104" t="s">
        <v>51</v>
      </c>
      <c r="I20" s="47">
        <f t="array" ref="I20">E20+SUM(IF(G15:G19=1,I15:I19))</f>
        <v>1200</v>
      </c>
      <c r="J20" s="190">
        <f>F20+1</f>
        <v>8</v>
      </c>
      <c r="K20" s="191"/>
      <c r="L20" s="104" t="s">
        <v>51</v>
      </c>
      <c r="M20" s="47">
        <f t="array" ref="M20">I20+SUM(IF(K15:K19=1,M15:M19))</f>
        <v>1200</v>
      </c>
      <c r="N20" s="190">
        <f>J20+1</f>
        <v>9</v>
      </c>
      <c r="O20" s="191"/>
      <c r="P20" s="104" t="s">
        <v>51</v>
      </c>
      <c r="Q20" s="47">
        <f t="array" ref="Q20">M20+SUM(IF(O15:O19=1,Q15:Q19))</f>
        <v>1200</v>
      </c>
      <c r="R20" s="190">
        <f>N20+1</f>
        <v>10</v>
      </c>
      <c r="S20" s="191"/>
      <c r="T20" s="104" t="s">
        <v>51</v>
      </c>
      <c r="U20" s="47">
        <f t="array" ref="U20">Q20+SUM(IF(S15:S19=1,U15:U19))</f>
        <v>1200</v>
      </c>
      <c r="V20" s="190">
        <f>R20+1</f>
        <v>11</v>
      </c>
      <c r="W20" s="191"/>
      <c r="X20" s="104" t="s">
        <v>51</v>
      </c>
      <c r="Y20" s="47">
        <f t="array" ref="Y20">U20+SUM(IF(W15:W19=1,Y15:Y19))</f>
        <v>1200</v>
      </c>
      <c r="Z20" s="190">
        <f>V20+1</f>
        <v>12</v>
      </c>
      <c r="AA20" s="191"/>
      <c r="AB20" s="104" t="s">
        <v>51</v>
      </c>
      <c r="AC20" s="47">
        <f t="array" ref="AC20">Y20+SUM(IF(AA15:AA19=1,AC15:AC19))</f>
        <v>1200</v>
      </c>
      <c r="AE20" s="5">
        <v>14</v>
      </c>
      <c r="AF20" s="94"/>
      <c r="AG20" s="9" t="str">
        <f>January!AG20</f>
        <v>Electric Bill</v>
      </c>
      <c r="AH20">
        <f t="array" ref="AH20">SUM(IF($B$7:$B$11=AE20,$E$7:$E$11),IF($F$7:$F$11=AE20,$I$7:$I$11),IF($J$7:$J$11=AE20,$M$7:$M$11),IF($N$7:$N$11=AE20,$Q$7:$Q$11),IF($R$7:$R$11=AE20,$U$7:$U$11),IF($V$7:$V$11=AE20,$Y$7:$Y$11),IF($Z$7:$Z$11=AE20,$AC$7:$AC$11),
IF($B$15:$B$19=AE20,$E$15:$E$19),IF($F$15:$F$19=AE20,$I$15:$I$19),IF($J$15:$J$19=AE20,$M$15:$M$19),IF($N$15:$N$19=AE20,$Q$15:$Q$19),IF($R$15:$R$19=AE20,$U$15:$U$19),IF($V$15:$V$19=AE20,$Y$15:$Y$19),IF($Z$15:$Z$19=AE20,$AC$15:$AC$19),
IF($B$23:$B$27=AE20,$E$23:$E$27),IF($F$23:$F$27=AE20,$I$23:$I$27),IF($J$23:$J$27=AE20,$M$23:$M$27),IF($N$23:$N$27=AE20,$Q$23:$Q$27),IF($R$23:$R$27=AE20,$U$23:$U$27),IF($V$23:$V$27=AE20,$Y$23:$Y$27),IF($Z$23:$Z$27=AE20,$AC$23:$AC$27),
IF($B$31:$B$35=AE20,$E$31:$E$35),IF($F$31:$F$35=AE20,$I$31:$I$35),IF($J$31:$J$35=AE20,$M$31:$M$35),IF($N$31:$N$35=AE20,$Q$31:$Q$35),IF($R$31:$R$35=AE20,$U$31:$U$35),IF($V$31:$V$35=AE20,$Y$31:$Y$35),IF($Z$31:$Z$35=AE20,$AC$31:$AC$35),
IF($B$39:$B$43=AE20,$E$39:$E$43),IF($F$39:$F$43=AE20,$I$39:$I$43),IF($J$39:$J$43=AE20,$M$39:$M$43),IF($N$39:$N$43=AE20,$Q$39:$Q$43),IF($R$39:$R$43=AE20,$U$39:$U$43),IF($V$39:$V$43=AE20,$Y$39:$Y$43),IF($Z$39:$Z$43=AE20,$AC$39:$AC$43),
IF($B$47:$B$51=AE20,$E$47:$E$51),IF($F$47:$F$51=AE20,$I$47:$I$51),IF($J$47:$J$51=AE20,$M$47:$M$51),IF($N$47:$N$51=AE20,$Q$47:$Q$51),IF($R$47:$R$51=AE20,$U$47:$U$51),IF($V$47:$V$51=AE20,$Y$47:$Y$51),IF($Z$47:$Z$51=AE20,$AC$47:$AC$51))</f>
        <v>0</v>
      </c>
      <c r="AJ20" s="5"/>
      <c r="AK20" s="5"/>
      <c r="AL20" s="9"/>
      <c r="AM20"/>
    </row>
    <row r="21" spans="2:39" s="89" customFormat="1" x14ac:dyDescent="0.2">
      <c r="B21" s="190"/>
      <c r="C21" s="191"/>
      <c r="D21" s="104" t="s">
        <v>60</v>
      </c>
      <c r="E21" s="21">
        <f t="array" ref="E21">AC13+SUM(IF(C15:C19=2,E15:E19))-SUM(IF(B15:B19={33},E15:E19))</f>
        <v>5000</v>
      </c>
      <c r="F21" s="190"/>
      <c r="G21" s="191"/>
      <c r="H21" s="104" t="s">
        <v>60</v>
      </c>
      <c r="I21" s="21">
        <f t="array" ref="I21">E21+SUM(IF(G15:G19=2,I15:I19))-SUM(IF(F15:F19={33},I15:I19))</f>
        <v>5000</v>
      </c>
      <c r="J21" s="190"/>
      <c r="K21" s="191"/>
      <c r="L21" s="104" t="s">
        <v>60</v>
      </c>
      <c r="M21" s="21">
        <f t="array" ref="M21">I21+SUM(IF(K15:K19=2,M15:M19))-SUM(IF(J15:J19={33},M15:M19))</f>
        <v>5000</v>
      </c>
      <c r="N21" s="190"/>
      <c r="O21" s="191"/>
      <c r="P21" s="104" t="s">
        <v>60</v>
      </c>
      <c r="Q21" s="21">
        <f t="array" ref="Q21">M21+SUM(IF(O15:O19=2,Q15:Q19))-SUM(IF(N15:N19={33},Q15:Q19))</f>
        <v>5000</v>
      </c>
      <c r="R21" s="190"/>
      <c r="S21" s="191"/>
      <c r="T21" s="104" t="s">
        <v>60</v>
      </c>
      <c r="U21" s="21">
        <f t="array" ref="U21">Q21+SUM(IF(S15:S19=2,U15:U19))-SUM(IF(R15:R19={33},U15:U19))</f>
        <v>5000</v>
      </c>
      <c r="V21" s="190"/>
      <c r="W21" s="191"/>
      <c r="X21" s="104" t="s">
        <v>60</v>
      </c>
      <c r="Y21" s="21">
        <f t="array" ref="Y21">U21+SUM(IF(W15:W19=2,Y15:Y19))-SUM(IF(V15:V19={33},Y15:Y19))</f>
        <v>5000</v>
      </c>
      <c r="Z21" s="190"/>
      <c r="AA21" s="191"/>
      <c r="AB21" s="104" t="s">
        <v>60</v>
      </c>
      <c r="AC21" s="21">
        <f t="array" ref="AC21">Y21+SUM(IF(AA15:AA19=2,AC15:AC19))-SUM(IF(Z15:Z19={33},AC15:AC19))</f>
        <v>5000</v>
      </c>
      <c r="AE21" s="5">
        <v>15</v>
      </c>
      <c r="AF21" s="94"/>
      <c r="AG21" s="9" t="str">
        <f>January!AG21</f>
        <v>Garbage Service</v>
      </c>
      <c r="AH21">
        <f t="array" ref="AH21">SUM(IF($B$7:$B$11=AE21,$E$7:$E$11),IF($F$7:$F$11=AE21,$I$7:$I$11),IF($J$7:$J$11=AE21,$M$7:$M$11),IF($N$7:$N$11=AE21,$Q$7:$Q$11),IF($R$7:$R$11=AE21,$U$7:$U$11),IF($V$7:$V$11=AE21,$Y$7:$Y$11),IF($Z$7:$Z$11=AE21,$AC$7:$AC$11),
IF($B$15:$B$19=AE21,$E$15:$E$19),IF($F$15:$F$19=AE21,$I$15:$I$19),IF($J$15:$J$19=AE21,$M$15:$M$19),IF($N$15:$N$19=AE21,$Q$15:$Q$19),IF($R$15:$R$19=AE21,$U$15:$U$19),IF($V$15:$V$19=AE21,$Y$15:$Y$19),IF($Z$15:$Z$19=AE21,$AC$15:$AC$19),
IF($B$23:$B$27=AE21,$E$23:$E$27),IF($F$23:$F$27=AE21,$I$23:$I$27),IF($J$23:$J$27=AE21,$M$23:$M$27),IF($N$23:$N$27=AE21,$Q$23:$Q$27),IF($R$23:$R$27=AE21,$U$23:$U$27),IF($V$23:$V$27=AE21,$Y$23:$Y$27),IF($Z$23:$Z$27=AE21,$AC$23:$AC$27),
IF($B$31:$B$35=AE21,$E$31:$E$35),IF($F$31:$F$35=AE21,$I$31:$I$35),IF($J$31:$J$35=AE21,$M$31:$M$35),IF($N$31:$N$35=AE21,$Q$31:$Q$35),IF($R$31:$R$35=AE21,$U$31:$U$35),IF($V$31:$V$35=AE21,$Y$31:$Y$35),IF($Z$31:$Z$35=AE21,$AC$31:$AC$35),
IF($B$39:$B$43=AE21,$E$39:$E$43),IF($F$39:$F$43=AE21,$I$39:$I$43),IF($J$39:$J$43=AE21,$M$39:$M$43),IF($N$39:$N$43=AE21,$Q$39:$Q$43),IF($R$39:$R$43=AE21,$U$39:$U$43),IF($V$39:$V$43=AE21,$Y$39:$Y$43),IF($Z$39:$Z$43=AE21,$AC$39:$AC$43),
IF($B$47:$B$51=AE21,$E$47:$E$51),IF($F$47:$F$51=AE21,$I$47:$I$51),IF($J$47:$J$51=AE21,$M$47:$M$51),IF($N$47:$N$51=AE21,$Q$47:$Q$51),IF($R$47:$R$51=AE21,$U$47:$U$51),IF($V$47:$V$51=AE21,$Y$47:$Y$51),IF($Z$47:$Z$51=AE21,$AC$47:$AC$51))</f>
        <v>0</v>
      </c>
      <c r="AJ21" s="5"/>
      <c r="AK21" s="5"/>
      <c r="AL21" s="9"/>
      <c r="AM21"/>
    </row>
    <row r="22" spans="2:39" ht="13.5" thickBot="1" x14ac:dyDescent="0.25">
      <c r="B22" s="192"/>
      <c r="C22" s="193"/>
      <c r="D22" s="105" t="s">
        <v>48</v>
      </c>
      <c r="E22" s="25">
        <f t="array" ref="E22">AC14+SUM(IF(C15:C19=3,E15:E19))-SUM(IF(B15:B19={34},E15:E19))</f>
        <v>-800</v>
      </c>
      <c r="F22" s="192"/>
      <c r="G22" s="193"/>
      <c r="H22" s="105" t="s">
        <v>48</v>
      </c>
      <c r="I22" s="25">
        <f t="array" ref="I22">E22+SUM(IF(G15:G19=3,I15:I19))-SUM(IF(F15:F19={34},I15:I19))</f>
        <v>-800</v>
      </c>
      <c r="J22" s="192"/>
      <c r="K22" s="193"/>
      <c r="L22" s="105" t="s">
        <v>48</v>
      </c>
      <c r="M22" s="25">
        <f t="array" ref="M22">I22+SUM(IF(K15:K19=3,M15:M19))-SUM(IF(J15:J19={34},M15:M19))</f>
        <v>-800</v>
      </c>
      <c r="N22" s="192"/>
      <c r="O22" s="193"/>
      <c r="P22" s="105" t="s">
        <v>48</v>
      </c>
      <c r="Q22" s="25">
        <f t="array" ref="Q22">M22+SUM(IF(O15:O19=3,Q15:Q19))-SUM(IF(N15:N19={34},Q15:Q19))</f>
        <v>-800</v>
      </c>
      <c r="R22" s="192"/>
      <c r="S22" s="193"/>
      <c r="T22" s="105" t="s">
        <v>48</v>
      </c>
      <c r="U22" s="25">
        <f t="array" ref="U22">Q22+SUM(IF(S15:S19=3,U15:U19))-SUM(IF(R15:R19={34},U15:U19))</f>
        <v>-800</v>
      </c>
      <c r="V22" s="192"/>
      <c r="W22" s="193"/>
      <c r="X22" s="105" t="s">
        <v>48</v>
      </c>
      <c r="Y22" s="25">
        <f t="array" ref="Y22">U22+SUM(IF(W15:W19=3,Y15:Y19))-SUM(IF(V15:V19={34},Y15:Y19))</f>
        <v>-800</v>
      </c>
      <c r="Z22" s="192"/>
      <c r="AA22" s="193"/>
      <c r="AB22" s="105" t="s">
        <v>48</v>
      </c>
      <c r="AC22" s="25">
        <f t="array" ref="AC22">Y22+SUM(IF(AA15:AA19=3,AC15:AC19))-SUM(IF(Z15:Z19={34},AC15:AC19))</f>
        <v>-800</v>
      </c>
      <c r="AE22" s="5">
        <v>16</v>
      </c>
      <c r="AF22" s="94"/>
      <c r="AG22" s="9" t="str">
        <f>January!AG22</f>
        <v>Parking Expenses</v>
      </c>
      <c r="AH22">
        <f t="array" ref="AH22">SUM(IF($B$7:$B$11=AE22,$E$7:$E$11),IF($F$7:$F$11=AE22,$I$7:$I$11),IF($J$7:$J$11=AE22,$M$7:$M$11),IF($N$7:$N$11=AE22,$Q$7:$Q$11),IF($R$7:$R$11=AE22,$U$7:$U$11),IF($V$7:$V$11=AE22,$Y$7:$Y$11),IF($Z$7:$Z$11=AE22,$AC$7:$AC$11),
IF($B$15:$B$19=AE22,$E$15:$E$19),IF($F$15:$F$19=AE22,$I$15:$I$19),IF($J$15:$J$19=AE22,$M$15:$M$19),IF($N$15:$N$19=AE22,$Q$15:$Q$19),IF($R$15:$R$19=AE22,$U$15:$U$19),IF($V$15:$V$19=AE22,$Y$15:$Y$19),IF($Z$15:$Z$19=AE22,$AC$15:$AC$19),
IF($B$23:$B$27=AE22,$E$23:$E$27),IF($F$23:$F$27=AE22,$I$23:$I$27),IF($J$23:$J$27=AE22,$M$23:$M$27),IF($N$23:$N$27=AE22,$Q$23:$Q$27),IF($R$23:$R$27=AE22,$U$23:$U$27),IF($V$23:$V$27=AE22,$Y$23:$Y$27),IF($Z$23:$Z$27=AE22,$AC$23:$AC$27),
IF($B$31:$B$35=AE22,$E$31:$E$35),IF($F$31:$F$35=AE22,$I$31:$I$35),IF($J$31:$J$35=AE22,$M$31:$M$35),IF($N$31:$N$35=AE22,$Q$31:$Q$35),IF($R$31:$R$35=AE22,$U$31:$U$35),IF($V$31:$V$35=AE22,$Y$31:$Y$35),IF($Z$31:$Z$35=AE22,$AC$31:$AC$35),
IF($B$39:$B$43=AE22,$E$39:$E$43),IF($F$39:$F$43=AE22,$I$39:$I$43),IF($J$39:$J$43=AE22,$M$39:$M$43),IF($N$39:$N$43=AE22,$Q$39:$Q$43),IF($R$39:$R$43=AE22,$U$39:$U$43),IF($V$39:$V$43=AE22,$Y$39:$Y$43),IF($Z$39:$Z$43=AE22,$AC$39:$AC$43),
IF($B$47:$B$51=AE22,$E$47:$E$51),IF($F$47:$F$51=AE22,$I$47:$I$51),IF($J$47:$J$51=AE22,$M$47:$M$51),IF($N$47:$N$51=AE22,$Q$47:$Q$51),IF($R$47:$R$51=AE22,$U$47:$U$51),IF($V$47:$V$51=AE22,$Y$47:$Y$51),IF($Z$47:$Z$51=AE22,$AC$47:$AC$51))</f>
        <v>0</v>
      </c>
      <c r="AJ22" s="5"/>
      <c r="AK22" s="5"/>
      <c r="AL22" s="9"/>
    </row>
    <row r="23" spans="2:39" s="89" customFormat="1" x14ac:dyDescent="0.2">
      <c r="B23" s="101"/>
      <c r="C23" s="111"/>
      <c r="D23" s="106"/>
      <c r="E23" s="100"/>
      <c r="F23" s="101"/>
      <c r="G23" s="111"/>
      <c r="H23" s="151"/>
      <c r="I23" s="100"/>
      <c r="J23" s="102"/>
      <c r="K23" s="96"/>
      <c r="L23" s="107"/>
      <c r="M23" s="56"/>
      <c r="N23" s="102"/>
      <c r="O23" s="96"/>
      <c r="P23" s="107"/>
      <c r="Q23" s="56"/>
      <c r="R23" s="101"/>
      <c r="S23" s="111"/>
      <c r="T23" s="113"/>
      <c r="U23" s="100"/>
      <c r="V23" s="101"/>
      <c r="W23" s="111"/>
      <c r="X23" s="151"/>
      <c r="Y23" s="100"/>
      <c r="Z23" s="101"/>
      <c r="AA23" s="111"/>
      <c r="AB23" s="106"/>
      <c r="AC23" s="100"/>
      <c r="AE23" s="5">
        <v>17</v>
      </c>
      <c r="AF23" s="94"/>
      <c r="AG23" s="9" t="str">
        <f>January!AG23</f>
        <v>Transit Monthly</v>
      </c>
      <c r="AH23">
        <f t="array" ref="AH23">SUM(IF($B$7:$B$11=AE23,$E$7:$E$11),IF($F$7:$F$11=AE23,$I$7:$I$11),IF($J$7:$J$11=AE23,$M$7:$M$11),IF($N$7:$N$11=AE23,$Q$7:$Q$11),IF($R$7:$R$11=AE23,$U$7:$U$11),IF($V$7:$V$11=AE23,$Y$7:$Y$11),IF($Z$7:$Z$11=AE23,$AC$7:$AC$11),
IF($B$15:$B$19=AE23,$E$15:$E$19),IF($F$15:$F$19=AE23,$I$15:$I$19),IF($J$15:$J$19=AE23,$M$15:$M$19),IF($N$15:$N$19=AE23,$Q$15:$Q$19),IF($R$15:$R$19=AE23,$U$15:$U$19),IF($V$15:$V$19=AE23,$Y$15:$Y$19),IF($Z$15:$Z$19=AE23,$AC$15:$AC$19),
IF($B$23:$B$27=AE23,$E$23:$E$27),IF($F$23:$F$27=AE23,$I$23:$I$27),IF($J$23:$J$27=AE23,$M$23:$M$27),IF($N$23:$N$27=AE23,$Q$23:$Q$27),IF($R$23:$R$27=AE23,$U$23:$U$27),IF($V$23:$V$27=AE23,$Y$23:$Y$27),IF($Z$23:$Z$27=AE23,$AC$23:$AC$27),
IF($B$31:$B$35=AE23,$E$31:$E$35),IF($F$31:$F$35=AE23,$I$31:$I$35),IF($J$31:$J$35=AE23,$M$31:$M$35),IF($N$31:$N$35=AE23,$Q$31:$Q$35),IF($R$31:$R$35=AE23,$U$31:$U$35),IF($V$31:$V$35=AE23,$Y$31:$Y$35),IF($Z$31:$Z$35=AE23,$AC$31:$AC$35),
IF($B$39:$B$43=AE23,$E$39:$E$43),IF($F$39:$F$43=AE23,$I$39:$I$43),IF($J$39:$J$43=AE23,$M$39:$M$43),IF($N$39:$N$43=AE23,$Q$39:$Q$43),IF($R$39:$R$43=AE23,$U$39:$U$43),IF($V$39:$V$43=AE23,$Y$39:$Y$43),IF($Z$39:$Z$43=AE23,$AC$39:$AC$43),
IF($B$47:$B$51=AE23,$E$47:$E$51),IF($F$47:$F$51=AE23,$I$47:$I$51),IF($J$47:$J$51=AE23,$M$47:$M$51),IF($N$47:$N$51=AE23,$Q$47:$Q$51),IF($R$47:$R$51=AE23,$U$47:$U$51),IF($V$47:$V$51=AE23,$Y$47:$Y$51),IF($Z$47:$Z$51=AE23,$AC$47:$AC$51))</f>
        <v>0</v>
      </c>
      <c r="AJ23" s="5"/>
      <c r="AK23" s="5"/>
      <c r="AL23" s="9"/>
      <c r="AM23"/>
    </row>
    <row r="24" spans="2:39" s="89" customFormat="1" x14ac:dyDescent="0.2">
      <c r="B24" s="102"/>
      <c r="C24" s="96"/>
      <c r="D24" s="107"/>
      <c r="E24" s="56"/>
      <c r="F24" s="102"/>
      <c r="G24" s="96"/>
      <c r="H24" s="113"/>
      <c r="I24" s="56"/>
      <c r="J24" s="102"/>
      <c r="K24" s="96"/>
      <c r="L24" s="107"/>
      <c r="M24" s="56"/>
      <c r="N24" s="102"/>
      <c r="O24" s="96"/>
      <c r="P24" s="107"/>
      <c r="Q24" s="56"/>
      <c r="R24" s="102"/>
      <c r="S24" s="96"/>
      <c r="T24" s="113"/>
      <c r="U24" s="56"/>
      <c r="V24" s="102"/>
      <c r="W24" s="96"/>
      <c r="X24" s="107"/>
      <c r="Y24" s="56"/>
      <c r="Z24" s="102"/>
      <c r="AA24" s="96"/>
      <c r="AB24" s="107"/>
      <c r="AC24" s="56"/>
      <c r="AE24" s="5">
        <v>18</v>
      </c>
      <c r="AF24" s="94"/>
      <c r="AG24" s="9" t="str">
        <f>January!AG24</f>
        <v>Land Line Phone Bill</v>
      </c>
      <c r="AH24">
        <f t="array" ref="AH24">SUM(IF($B$7:$B$11=AE24,$E$7:$E$11),IF($F$7:$F$11=AE24,$I$7:$I$11),IF($J$7:$J$11=AE24,$M$7:$M$11),IF($N$7:$N$11=AE24,$Q$7:$Q$11),IF($R$7:$R$11=AE24,$U$7:$U$11),IF($V$7:$V$11=AE24,$Y$7:$Y$11),IF($Z$7:$Z$11=AE24,$AC$7:$AC$11),
IF($B$15:$B$19=AE24,$E$15:$E$19),IF($F$15:$F$19=AE24,$I$15:$I$19),IF($J$15:$J$19=AE24,$M$15:$M$19),IF($N$15:$N$19=AE24,$Q$15:$Q$19),IF($R$15:$R$19=AE24,$U$15:$U$19),IF($V$15:$V$19=AE24,$Y$15:$Y$19),IF($Z$15:$Z$19=AE24,$AC$15:$AC$19),
IF($B$23:$B$27=AE24,$E$23:$E$27),IF($F$23:$F$27=AE24,$I$23:$I$27),IF($J$23:$J$27=AE24,$M$23:$M$27),IF($N$23:$N$27=AE24,$Q$23:$Q$27),IF($R$23:$R$27=AE24,$U$23:$U$27),IF($V$23:$V$27=AE24,$Y$23:$Y$27),IF($Z$23:$Z$27=AE24,$AC$23:$AC$27),
IF($B$31:$B$35=AE24,$E$31:$E$35),IF($F$31:$F$35=AE24,$I$31:$I$35),IF($J$31:$J$35=AE24,$M$31:$M$35),IF($N$31:$N$35=AE24,$Q$31:$Q$35),IF($R$31:$R$35=AE24,$U$31:$U$35),IF($V$31:$V$35=AE24,$Y$31:$Y$35),IF($Z$31:$Z$35=AE24,$AC$31:$AC$35),
IF($B$39:$B$43=AE24,$E$39:$E$43),IF($F$39:$F$43=AE24,$I$39:$I$43),IF($J$39:$J$43=AE24,$M$39:$M$43),IF($N$39:$N$43=AE24,$Q$39:$Q$43),IF($R$39:$R$43=AE24,$U$39:$U$43),IF($V$39:$V$43=AE24,$Y$39:$Y$43),IF($Z$39:$Z$43=AE24,$AC$39:$AC$43),
IF($B$47:$B$51=AE24,$E$47:$E$51),IF($F$47:$F$51=AE24,$I$47:$I$51),IF($J$47:$J$51=AE24,$M$47:$M$51),IF($N$47:$N$51=AE24,$Q$47:$Q$51),IF($R$47:$R$51=AE24,$U$47:$U$51),IF($V$47:$V$51=AE24,$Y$47:$Y$51),IF($Z$47:$Z$51=AE24,$AC$47:$AC$51))</f>
        <v>0</v>
      </c>
      <c r="AJ24" s="5"/>
      <c r="AK24" s="5"/>
      <c r="AL24" s="9"/>
      <c r="AM24"/>
    </row>
    <row r="25" spans="2:39" s="89" customFormat="1" x14ac:dyDescent="0.2">
      <c r="B25" s="102"/>
      <c r="C25" s="96"/>
      <c r="D25" s="107"/>
      <c r="E25" s="56"/>
      <c r="F25" s="102"/>
      <c r="G25" s="96"/>
      <c r="H25" s="107"/>
      <c r="I25" s="56"/>
      <c r="J25" s="102"/>
      <c r="K25" s="96"/>
      <c r="L25" s="107"/>
      <c r="M25" s="56"/>
      <c r="N25" s="102"/>
      <c r="O25" s="96"/>
      <c r="P25" s="107"/>
      <c r="Q25" s="56"/>
      <c r="R25" s="102"/>
      <c r="S25" s="96"/>
      <c r="T25" s="107"/>
      <c r="U25" s="56"/>
      <c r="V25" s="102"/>
      <c r="W25" s="96"/>
      <c r="X25" s="107"/>
      <c r="Y25" s="56"/>
      <c r="Z25" s="102"/>
      <c r="AA25" s="96"/>
      <c r="AB25" s="107"/>
      <c r="AC25" s="56"/>
      <c r="AE25" s="5">
        <v>19</v>
      </c>
      <c r="AF25" s="94"/>
      <c r="AG25" s="9" t="str">
        <f>January!AG25</f>
        <v>Cell Phone Service</v>
      </c>
      <c r="AH25">
        <f t="array" ref="AH25">SUM(IF($B$7:$B$11=AE25,$E$7:$E$11),IF($F$7:$F$11=AE25,$I$7:$I$11),IF($J$7:$J$11=AE25,$M$7:$M$11),IF($N$7:$N$11=AE25,$Q$7:$Q$11),IF($R$7:$R$11=AE25,$U$7:$U$11),IF($V$7:$V$11=AE25,$Y$7:$Y$11),IF($Z$7:$Z$11=AE25,$AC$7:$AC$11),
IF($B$15:$B$19=AE25,$E$15:$E$19),IF($F$15:$F$19=AE25,$I$15:$I$19),IF($J$15:$J$19=AE25,$M$15:$M$19),IF($N$15:$N$19=AE25,$Q$15:$Q$19),IF($R$15:$R$19=AE25,$U$15:$U$19),IF($V$15:$V$19=AE25,$Y$15:$Y$19),IF($Z$15:$Z$19=AE25,$AC$15:$AC$19),
IF($B$23:$B$27=AE25,$E$23:$E$27),IF($F$23:$F$27=AE25,$I$23:$I$27),IF($J$23:$J$27=AE25,$M$23:$M$27),IF($N$23:$N$27=AE25,$Q$23:$Q$27),IF($R$23:$R$27=AE25,$U$23:$U$27),IF($V$23:$V$27=AE25,$Y$23:$Y$27),IF($Z$23:$Z$27=AE25,$AC$23:$AC$27),
IF($B$31:$B$35=AE25,$E$31:$E$35),IF($F$31:$F$35=AE25,$I$31:$I$35),IF($J$31:$J$35=AE25,$M$31:$M$35),IF($N$31:$N$35=AE25,$Q$31:$Q$35),IF($R$31:$R$35=AE25,$U$31:$U$35),IF($V$31:$V$35=AE25,$Y$31:$Y$35),IF($Z$31:$Z$35=AE25,$AC$31:$AC$35),
IF($B$39:$B$43=AE25,$E$39:$E$43),IF($F$39:$F$43=AE25,$I$39:$I$43),IF($J$39:$J$43=AE25,$M$39:$M$43),IF($N$39:$N$43=AE25,$Q$39:$Q$43),IF($R$39:$R$43=AE25,$U$39:$U$43),IF($V$39:$V$43=AE25,$Y$39:$Y$43),IF($Z$39:$Z$43=AE25,$AC$39:$AC$43),
IF($B$47:$B$51=AE25,$E$47:$E$51),IF($F$47:$F$51=AE25,$I$47:$I$51),IF($J$47:$J$51=AE25,$M$47:$M$51),IF($N$47:$N$51=AE25,$Q$47:$Q$51),IF($R$47:$R$51=AE25,$U$47:$U$51),IF($V$47:$V$51=AE25,$Y$47:$Y$51),IF($Z$47:$Z$51=AE25,$AC$47:$AC$51))</f>
        <v>0</v>
      </c>
      <c r="AJ25" s="5"/>
      <c r="AK25" s="5"/>
      <c r="AL25" s="9"/>
      <c r="AM25"/>
    </row>
    <row r="26" spans="2:39" s="89" customFormat="1" x14ac:dyDescent="0.2">
      <c r="B26" s="102"/>
      <c r="C26" s="96"/>
      <c r="D26" s="107"/>
      <c r="E26" s="56"/>
      <c r="F26" s="102"/>
      <c r="G26" s="96"/>
      <c r="H26" s="107"/>
      <c r="I26" s="56"/>
      <c r="J26" s="102"/>
      <c r="K26" s="96"/>
      <c r="L26" s="107"/>
      <c r="M26" s="56"/>
      <c r="N26" s="102"/>
      <c r="O26" s="96"/>
      <c r="P26" s="107"/>
      <c r="Q26" s="56"/>
      <c r="R26" s="102"/>
      <c r="S26" s="96"/>
      <c r="T26" s="107"/>
      <c r="U26" s="56"/>
      <c r="V26" s="102"/>
      <c r="W26" s="96"/>
      <c r="X26" s="107"/>
      <c r="Y26" s="56"/>
      <c r="Z26" s="102"/>
      <c r="AA26" s="96"/>
      <c r="AB26" s="107"/>
      <c r="AC26" s="56"/>
      <c r="AE26" s="5">
        <v>20</v>
      </c>
      <c r="AF26" s="94"/>
      <c r="AG26" s="9" t="str">
        <f>January!AG26</f>
        <v>Cable Bill</v>
      </c>
      <c r="AH26">
        <f t="array" ref="AH26">SUM(IF($B$7:$B$11=AE26,$E$7:$E$11),IF($F$7:$F$11=AE26,$I$7:$I$11),IF($J$7:$J$11=AE26,$M$7:$M$11),IF($N$7:$N$11=AE26,$Q$7:$Q$11),IF($R$7:$R$11=AE26,$U$7:$U$11),IF($V$7:$V$11=AE26,$Y$7:$Y$11),IF($Z$7:$Z$11=AE26,$AC$7:$AC$11),
IF($B$15:$B$19=AE26,$E$15:$E$19),IF($F$15:$F$19=AE26,$I$15:$I$19),IF($J$15:$J$19=AE26,$M$15:$M$19),IF($N$15:$N$19=AE26,$Q$15:$Q$19),IF($R$15:$R$19=AE26,$U$15:$U$19),IF($V$15:$V$19=AE26,$Y$15:$Y$19),IF($Z$15:$Z$19=AE26,$AC$15:$AC$19),
IF($B$23:$B$27=AE26,$E$23:$E$27),IF($F$23:$F$27=AE26,$I$23:$I$27),IF($J$23:$J$27=AE26,$M$23:$M$27),IF($N$23:$N$27=AE26,$Q$23:$Q$27),IF($R$23:$R$27=AE26,$U$23:$U$27),IF($V$23:$V$27=AE26,$Y$23:$Y$27),IF($Z$23:$Z$27=AE26,$AC$23:$AC$27),
IF($B$31:$B$35=AE26,$E$31:$E$35),IF($F$31:$F$35=AE26,$I$31:$I$35),IF($J$31:$J$35=AE26,$M$31:$M$35),IF($N$31:$N$35=AE26,$Q$31:$Q$35),IF($R$31:$R$35=AE26,$U$31:$U$35),IF($V$31:$V$35=AE26,$Y$31:$Y$35),IF($Z$31:$Z$35=AE26,$AC$31:$AC$35),
IF($B$39:$B$43=AE26,$E$39:$E$43),IF($F$39:$F$43=AE26,$I$39:$I$43),IF($J$39:$J$43=AE26,$M$39:$M$43),IF($N$39:$N$43=AE26,$Q$39:$Q$43),IF($R$39:$R$43=AE26,$U$39:$U$43),IF($V$39:$V$43=AE26,$Y$39:$Y$43),IF($Z$39:$Z$43=AE26,$AC$39:$AC$43),
IF($B$47:$B$51=AE26,$E$47:$E$51),IF($F$47:$F$51=AE26,$I$47:$I$51),IF($J$47:$J$51=AE26,$M$47:$M$51),IF($N$47:$N$51=AE26,$Q$47:$Q$51),IF($R$47:$R$51=AE26,$U$47:$U$51),IF($V$47:$V$51=AE26,$Y$47:$Y$51),IF($Z$47:$Z$51=AE26,$AC$47:$AC$51))</f>
        <v>0</v>
      </c>
      <c r="AJ26" s="5"/>
      <c r="AK26" s="5"/>
      <c r="AL26" s="9"/>
      <c r="AM26"/>
    </row>
    <row r="27" spans="2:39" s="89" customFormat="1" x14ac:dyDescent="0.2">
      <c r="B27" s="102"/>
      <c r="C27" s="96"/>
      <c r="D27" s="107"/>
      <c r="E27" s="56"/>
      <c r="F27" s="102"/>
      <c r="G27" s="96"/>
      <c r="H27" s="107"/>
      <c r="I27" s="56"/>
      <c r="J27" s="102"/>
      <c r="K27" s="96"/>
      <c r="L27" s="107"/>
      <c r="M27" s="56"/>
      <c r="N27" s="102"/>
      <c r="O27" s="96"/>
      <c r="P27" s="107"/>
      <c r="Q27" s="56"/>
      <c r="R27" s="102"/>
      <c r="S27" s="96"/>
      <c r="T27" s="107"/>
      <c r="U27" s="56"/>
      <c r="V27" s="102"/>
      <c r="W27" s="96"/>
      <c r="X27" s="107"/>
      <c r="Y27" s="56"/>
      <c r="Z27" s="102"/>
      <c r="AA27" s="96"/>
      <c r="AB27" s="107"/>
      <c r="AC27" s="56"/>
      <c r="AE27" s="5">
        <v>21</v>
      </c>
      <c r="AF27" s="94"/>
      <c r="AG27" s="9" t="str">
        <f>January!AG27</f>
        <v>Auto Maint.</v>
      </c>
      <c r="AH27">
        <f t="array" ref="AH27">SUM(IF($B$7:$B$11=AE27,$E$7:$E$11),IF($F$7:$F$11=AE27,$I$7:$I$11),IF($J$7:$J$11=AE27,$M$7:$M$11),IF($N$7:$N$11=AE27,$Q$7:$Q$11),IF($R$7:$R$11=AE27,$U$7:$U$11),IF($V$7:$V$11=AE27,$Y$7:$Y$11),IF($Z$7:$Z$11=AE27,$AC$7:$AC$11),
IF($B$15:$B$19=AE27,$E$15:$E$19),IF($F$15:$F$19=AE27,$I$15:$I$19),IF($J$15:$J$19=AE27,$M$15:$M$19),IF($N$15:$N$19=AE27,$Q$15:$Q$19),IF($R$15:$R$19=AE27,$U$15:$U$19),IF($V$15:$V$19=AE27,$Y$15:$Y$19),IF($Z$15:$Z$19=AE27,$AC$15:$AC$19),
IF($B$23:$B$27=AE27,$E$23:$E$27),IF($F$23:$F$27=AE27,$I$23:$I$27),IF($J$23:$J$27=AE27,$M$23:$M$27),IF($N$23:$N$27=AE27,$Q$23:$Q$27),IF($R$23:$R$27=AE27,$U$23:$U$27),IF($V$23:$V$27=AE27,$Y$23:$Y$27),IF($Z$23:$Z$27=AE27,$AC$23:$AC$27),
IF($B$31:$B$35=AE27,$E$31:$E$35),IF($F$31:$F$35=AE27,$I$31:$I$35),IF($J$31:$J$35=AE27,$M$31:$M$35),IF($N$31:$N$35=AE27,$Q$31:$Q$35),IF($R$31:$R$35=AE27,$U$31:$U$35),IF($V$31:$V$35=AE27,$Y$31:$Y$35),IF($Z$31:$Z$35=AE27,$AC$31:$AC$35),
IF($B$39:$B$43=AE27,$E$39:$E$43),IF($F$39:$F$43=AE27,$I$39:$I$43),IF($J$39:$J$43=AE27,$M$39:$M$43),IF($N$39:$N$43=AE27,$Q$39:$Q$43),IF($R$39:$R$43=AE27,$U$39:$U$43),IF($V$39:$V$43=AE27,$Y$39:$Y$43),IF($Z$39:$Z$43=AE27,$AC$39:$AC$43),
IF($B$47:$B$51=AE27,$E$47:$E$51),IF($F$47:$F$51=AE27,$I$47:$I$51),IF($J$47:$J$51=AE27,$M$47:$M$51),IF($N$47:$N$51=AE27,$Q$47:$Q$51),IF($R$47:$R$51=AE27,$U$47:$U$51),IF($V$47:$V$51=AE27,$Y$47:$Y$51),IF($Z$47:$Z$51=AE27,$AC$47:$AC$51))</f>
        <v>0</v>
      </c>
      <c r="AJ27" s="5"/>
      <c r="AK27" s="5"/>
      <c r="AL27" s="9"/>
      <c r="AM27"/>
    </row>
    <row r="28" spans="2:39" s="89" customFormat="1" x14ac:dyDescent="0.2">
      <c r="B28" s="190">
        <f>Z20+1</f>
        <v>13</v>
      </c>
      <c r="C28" s="191"/>
      <c r="D28" s="104" t="s">
        <v>51</v>
      </c>
      <c r="E28" s="47">
        <f t="array" ref="E28">AC20+SUM(IF(C23:C27=1,E23:E27))</f>
        <v>1200</v>
      </c>
      <c r="F28" s="190">
        <f>B28+1</f>
        <v>14</v>
      </c>
      <c r="G28" s="191"/>
      <c r="H28" s="104" t="s">
        <v>51</v>
      </c>
      <c r="I28" s="47">
        <f t="array" ref="I28">E28+SUM(IF(G23:G27=1,I23:I27))</f>
        <v>1200</v>
      </c>
      <c r="J28" s="190">
        <f>F28+1</f>
        <v>15</v>
      </c>
      <c r="K28" s="191"/>
      <c r="L28" s="104" t="s">
        <v>51</v>
      </c>
      <c r="M28" s="47">
        <f t="array" ref="M28">I28+SUM(IF(K23:K27=1,M23:M27))</f>
        <v>1200</v>
      </c>
      <c r="N28" s="190">
        <f>J28+1</f>
        <v>16</v>
      </c>
      <c r="O28" s="191"/>
      <c r="P28" s="104" t="s">
        <v>51</v>
      </c>
      <c r="Q28" s="47">
        <f t="array" ref="Q28">M28+SUM(IF(O23:O27=1,Q23:Q27))</f>
        <v>1200</v>
      </c>
      <c r="R28" s="190">
        <f>N28+1</f>
        <v>17</v>
      </c>
      <c r="S28" s="191"/>
      <c r="T28" s="104" t="s">
        <v>51</v>
      </c>
      <c r="U28" s="47">
        <f t="array" ref="U28">Q28+SUM(IF(S23:S27=1,U23:U27))</f>
        <v>1200</v>
      </c>
      <c r="V28" s="190">
        <f>R28+1</f>
        <v>18</v>
      </c>
      <c r="W28" s="191"/>
      <c r="X28" s="104" t="s">
        <v>51</v>
      </c>
      <c r="Y28" s="47">
        <f t="array" ref="Y28">U28+SUM(IF(W23:W27=1,Y23:Y27))</f>
        <v>1200</v>
      </c>
      <c r="Z28" s="190">
        <f>V28+1</f>
        <v>19</v>
      </c>
      <c r="AA28" s="191"/>
      <c r="AB28" s="104" t="s">
        <v>51</v>
      </c>
      <c r="AC28" s="47">
        <f t="array" ref="AC28">Y28+SUM(IF(AA23:AA27=1,AC23:AC27))</f>
        <v>1200</v>
      </c>
      <c r="AE28" s="5">
        <v>22</v>
      </c>
      <c r="AF28" s="94"/>
      <c r="AG28" s="9" t="str">
        <f>January!AG28</f>
        <v>Auto Loan</v>
      </c>
      <c r="AH28">
        <f t="array" ref="AH28">SUM(IF($B$7:$B$11=AE28,$E$7:$E$11),IF($F$7:$F$11=AE28,$I$7:$I$11),IF($J$7:$J$11=AE28,$M$7:$M$11),IF($N$7:$N$11=AE28,$Q$7:$Q$11),IF($R$7:$R$11=AE28,$U$7:$U$11),IF($V$7:$V$11=AE28,$Y$7:$Y$11),IF($Z$7:$Z$11=AE28,$AC$7:$AC$11),
IF($B$15:$B$19=AE28,$E$15:$E$19),IF($F$15:$F$19=AE28,$I$15:$I$19),IF($J$15:$J$19=AE28,$M$15:$M$19),IF($N$15:$N$19=AE28,$Q$15:$Q$19),IF($R$15:$R$19=AE28,$U$15:$U$19),IF($V$15:$V$19=AE28,$Y$15:$Y$19),IF($Z$15:$Z$19=AE28,$AC$15:$AC$19),
IF($B$23:$B$27=AE28,$E$23:$E$27),IF($F$23:$F$27=AE28,$I$23:$I$27),IF($J$23:$J$27=AE28,$M$23:$M$27),IF($N$23:$N$27=AE28,$Q$23:$Q$27),IF($R$23:$R$27=AE28,$U$23:$U$27),IF($V$23:$V$27=AE28,$Y$23:$Y$27),IF($Z$23:$Z$27=AE28,$AC$23:$AC$27),
IF($B$31:$B$35=AE28,$E$31:$E$35),IF($F$31:$F$35=AE28,$I$31:$I$35),IF($J$31:$J$35=AE28,$M$31:$M$35),IF($N$31:$N$35=AE28,$Q$31:$Q$35),IF($R$31:$R$35=AE28,$U$31:$U$35),IF($V$31:$V$35=AE28,$Y$31:$Y$35),IF($Z$31:$Z$35=AE28,$AC$31:$AC$35),
IF($B$39:$B$43=AE28,$E$39:$E$43),IF($F$39:$F$43=AE28,$I$39:$I$43),IF($J$39:$J$43=AE28,$M$39:$M$43),IF($N$39:$N$43=AE28,$Q$39:$Q$43),IF($R$39:$R$43=AE28,$U$39:$U$43),IF($V$39:$V$43=AE28,$Y$39:$Y$43),IF($Z$39:$Z$43=AE28,$AC$39:$AC$43),
IF($B$47:$B$51=AE28,$E$47:$E$51),IF($F$47:$F$51=AE28,$I$47:$I$51),IF($J$47:$J$51=AE28,$M$47:$M$51),IF($N$47:$N$51=AE28,$Q$47:$Q$51),IF($R$47:$R$51=AE28,$U$47:$U$51),IF($V$47:$V$51=AE28,$Y$47:$Y$51),IF($Z$47:$Z$51=AE28,$AC$47:$AC$51))</f>
        <v>0</v>
      </c>
      <c r="AJ28" s="5"/>
      <c r="AK28" s="5"/>
      <c r="AL28" s="9"/>
      <c r="AM28"/>
    </row>
    <row r="29" spans="2:39" s="89" customFormat="1" x14ac:dyDescent="0.2">
      <c r="B29" s="190"/>
      <c r="C29" s="191"/>
      <c r="D29" s="104" t="s">
        <v>60</v>
      </c>
      <c r="E29" s="21">
        <f t="array" ref="E29">AC21+SUM(IF(C23:C27=2,E23:E27))-SUM(IF(B23:B27={33},E23:E27))</f>
        <v>5000</v>
      </c>
      <c r="F29" s="190"/>
      <c r="G29" s="191"/>
      <c r="H29" s="104" t="s">
        <v>60</v>
      </c>
      <c r="I29" s="21">
        <f t="array" ref="I29">E29+SUM(IF(G23:G27=2,I23:I27))-SUM(IF(F23:F27={33},I23:I27))</f>
        <v>5000</v>
      </c>
      <c r="J29" s="190"/>
      <c r="K29" s="191"/>
      <c r="L29" s="104" t="s">
        <v>60</v>
      </c>
      <c r="M29" s="21">
        <f t="array" ref="M29">I29+SUM(IF(K23:K27=2,M23:M27))-SUM(IF(J23:J27={33},M23:M27))</f>
        <v>5000</v>
      </c>
      <c r="N29" s="190"/>
      <c r="O29" s="191"/>
      <c r="P29" s="104" t="s">
        <v>60</v>
      </c>
      <c r="Q29" s="21">
        <f t="array" ref="Q29">M29+SUM(IF(O23:O27=2,Q23:Q27))-SUM(IF(N23:N27={33},Q23:Q27))</f>
        <v>5000</v>
      </c>
      <c r="R29" s="190"/>
      <c r="S29" s="191"/>
      <c r="T29" s="104" t="s">
        <v>60</v>
      </c>
      <c r="U29" s="21">
        <f t="array" ref="U29">Q29+SUM(IF(S23:S27=2,U23:U27))-SUM(IF(R23:R27={33},U23:U27))</f>
        <v>5000</v>
      </c>
      <c r="V29" s="190"/>
      <c r="W29" s="191"/>
      <c r="X29" s="104" t="s">
        <v>60</v>
      </c>
      <c r="Y29" s="21">
        <f t="array" ref="Y29">U29+SUM(IF(W23:W27=2,Y23:Y27))-SUM(IF(V23:V27={33},Y23:Y27))</f>
        <v>5000</v>
      </c>
      <c r="Z29" s="190"/>
      <c r="AA29" s="191"/>
      <c r="AB29" s="104" t="s">
        <v>60</v>
      </c>
      <c r="AC29" s="21">
        <f t="array" ref="AC29">Y29+SUM(IF(AA23:AA27=2,AC23:AC27))-SUM(IF(Z23:Z27={33},AC23:AC27))</f>
        <v>5000</v>
      </c>
      <c r="AE29" s="5">
        <v>23</v>
      </c>
      <c r="AF29" s="94"/>
      <c r="AG29" s="9" t="str">
        <f>January!AG29</f>
        <v>Medical</v>
      </c>
      <c r="AH29">
        <f t="array" ref="AH29">SUM(IF($B$7:$B$11=AE29,$E$7:$E$11),IF($F$7:$F$11=AE29,$I$7:$I$11),IF($J$7:$J$11=AE29,$M$7:$M$11),IF($N$7:$N$11=AE29,$Q$7:$Q$11),IF($R$7:$R$11=AE29,$U$7:$U$11),IF($V$7:$V$11=AE29,$Y$7:$Y$11),IF($Z$7:$Z$11=AE29,$AC$7:$AC$11),
IF($B$15:$B$19=AE29,$E$15:$E$19),IF($F$15:$F$19=AE29,$I$15:$I$19),IF($J$15:$J$19=AE29,$M$15:$M$19),IF($N$15:$N$19=AE29,$Q$15:$Q$19),IF($R$15:$R$19=AE29,$U$15:$U$19),IF($V$15:$V$19=AE29,$Y$15:$Y$19),IF($Z$15:$Z$19=AE29,$AC$15:$AC$19),
IF($B$23:$B$27=AE29,$E$23:$E$27),IF($F$23:$F$27=AE29,$I$23:$I$27),IF($J$23:$J$27=AE29,$M$23:$M$27),IF($N$23:$N$27=AE29,$Q$23:$Q$27),IF($R$23:$R$27=AE29,$U$23:$U$27),IF($V$23:$V$27=AE29,$Y$23:$Y$27),IF($Z$23:$Z$27=AE29,$AC$23:$AC$27),
IF($B$31:$B$35=AE29,$E$31:$E$35),IF($F$31:$F$35=AE29,$I$31:$I$35),IF($J$31:$J$35=AE29,$M$31:$M$35),IF($N$31:$N$35=AE29,$Q$31:$Q$35),IF($R$31:$R$35=AE29,$U$31:$U$35),IF($V$31:$V$35=AE29,$Y$31:$Y$35),IF($Z$31:$Z$35=AE29,$AC$31:$AC$35),
IF($B$39:$B$43=AE29,$E$39:$E$43),IF($F$39:$F$43=AE29,$I$39:$I$43),IF($J$39:$J$43=AE29,$M$39:$M$43),IF($N$39:$N$43=AE29,$Q$39:$Q$43),IF($R$39:$R$43=AE29,$U$39:$U$43),IF($V$39:$V$43=AE29,$Y$39:$Y$43),IF($Z$39:$Z$43=AE29,$AC$39:$AC$43),
IF($B$47:$B$51=AE29,$E$47:$E$51),IF($F$47:$F$51=AE29,$I$47:$I$51),IF($J$47:$J$51=AE29,$M$47:$M$51),IF($N$47:$N$51=AE29,$Q$47:$Q$51),IF($R$47:$R$51=AE29,$U$47:$U$51),IF($V$47:$V$51=AE29,$Y$47:$Y$51),IF($Z$47:$Z$51=AE29,$AC$47:$AC$51))</f>
        <v>0</v>
      </c>
      <c r="AJ29" s="5"/>
      <c r="AK29" s="5"/>
      <c r="AL29" s="9"/>
      <c r="AM29"/>
    </row>
    <row r="30" spans="2:39" ht="13.5" thickBot="1" x14ac:dyDescent="0.25">
      <c r="B30" s="192"/>
      <c r="C30" s="193"/>
      <c r="D30" s="105" t="s">
        <v>48</v>
      </c>
      <c r="E30" s="25">
        <f t="array" ref="E30">AC22+SUM(IF(C23:C27=3,E23:E27))-SUM(IF(B23:B27={34},E23:E27))</f>
        <v>-800</v>
      </c>
      <c r="F30" s="192"/>
      <c r="G30" s="193"/>
      <c r="H30" s="105" t="s">
        <v>48</v>
      </c>
      <c r="I30" s="25">
        <f t="array" ref="I30">E30+SUM(IF(G23:G27=3,I23:I27))-SUM(IF(F23:F27={34},I23:I27))</f>
        <v>-800</v>
      </c>
      <c r="J30" s="192"/>
      <c r="K30" s="193"/>
      <c r="L30" s="105" t="s">
        <v>48</v>
      </c>
      <c r="M30" s="25">
        <f t="array" ref="M30">I30+SUM(IF(K23:K27=3,M23:M27))-SUM(IF(J23:J27={34},M23:M27))</f>
        <v>-800</v>
      </c>
      <c r="N30" s="192"/>
      <c r="O30" s="193"/>
      <c r="P30" s="105" t="s">
        <v>48</v>
      </c>
      <c r="Q30" s="25">
        <f t="array" ref="Q30">M30+SUM(IF(O23:O27=3,Q23:Q27))-SUM(IF(N23:N27={34},Q23:Q27))</f>
        <v>-800</v>
      </c>
      <c r="R30" s="192"/>
      <c r="S30" s="193"/>
      <c r="T30" s="105" t="s">
        <v>48</v>
      </c>
      <c r="U30" s="25">
        <f t="array" ref="U30">Q30+SUM(IF(S23:S27=3,U23:U27))-SUM(IF(R23:R27={34},U23:U27))</f>
        <v>-800</v>
      </c>
      <c r="V30" s="192"/>
      <c r="W30" s="193"/>
      <c r="X30" s="105" t="s">
        <v>48</v>
      </c>
      <c r="Y30" s="25">
        <f t="array" ref="Y30">U30+SUM(IF(W23:W27=3,Y23:Y27))-SUM(IF(V23:V27={34},Y23:Y27))</f>
        <v>-800</v>
      </c>
      <c r="Z30" s="192"/>
      <c r="AA30" s="193"/>
      <c r="AB30" s="105" t="s">
        <v>48</v>
      </c>
      <c r="AC30" s="25">
        <f t="array" ref="AC30">Y30+SUM(IF(AA23:AA27=3,AC23:AC27))-SUM(IF(Z23:Z27={34},AC23:AC27))</f>
        <v>-800</v>
      </c>
      <c r="AE30" s="5">
        <v>24</v>
      </c>
      <c r="AF30" s="94"/>
      <c r="AG30" s="9" t="str">
        <f>January!AG30</f>
        <v>HairCare</v>
      </c>
      <c r="AH30">
        <f t="array" ref="AH30">SUM(IF($B$7:$B$11=AE30,$E$7:$E$11),IF($F$7:$F$11=AE30,$I$7:$I$11),IF($J$7:$J$11=AE30,$M$7:$M$11),IF($N$7:$N$11=AE30,$Q$7:$Q$11),IF($R$7:$R$11=AE30,$U$7:$U$11),IF($V$7:$V$11=AE30,$Y$7:$Y$11),IF($Z$7:$Z$11=AE30,$AC$7:$AC$11),
IF($B$15:$B$19=AE30,$E$15:$E$19),IF($F$15:$F$19=AE30,$I$15:$I$19),IF($J$15:$J$19=AE30,$M$15:$M$19),IF($N$15:$N$19=AE30,$Q$15:$Q$19),IF($R$15:$R$19=AE30,$U$15:$U$19),IF($V$15:$V$19=AE30,$Y$15:$Y$19),IF($Z$15:$Z$19=AE30,$AC$15:$AC$19),
IF($B$23:$B$27=AE30,$E$23:$E$27),IF($F$23:$F$27=AE30,$I$23:$I$27),IF($J$23:$J$27=AE30,$M$23:$M$27),IF($N$23:$N$27=AE30,$Q$23:$Q$27),IF($R$23:$R$27=AE30,$U$23:$U$27),IF($V$23:$V$27=AE30,$Y$23:$Y$27),IF($Z$23:$Z$27=AE30,$AC$23:$AC$27),
IF($B$31:$B$35=AE30,$E$31:$E$35),IF($F$31:$F$35=AE30,$I$31:$I$35),IF($J$31:$J$35=AE30,$M$31:$M$35),IF($N$31:$N$35=AE30,$Q$31:$Q$35),IF($R$31:$R$35=AE30,$U$31:$U$35),IF($V$31:$V$35=AE30,$Y$31:$Y$35),IF($Z$31:$Z$35=AE30,$AC$31:$AC$35),
IF($B$39:$B$43=AE30,$E$39:$E$43),IF($F$39:$F$43=AE30,$I$39:$I$43),IF($J$39:$J$43=AE30,$M$39:$M$43),IF($N$39:$N$43=AE30,$Q$39:$Q$43),IF($R$39:$R$43=AE30,$U$39:$U$43),IF($V$39:$V$43=AE30,$Y$39:$Y$43),IF($Z$39:$Z$43=AE30,$AC$39:$AC$43),
IF($B$47:$B$51=AE30,$E$47:$E$51),IF($F$47:$F$51=AE30,$I$47:$I$51),IF($J$47:$J$51=AE30,$M$47:$M$51),IF($N$47:$N$51=AE30,$Q$47:$Q$51),IF($R$47:$R$51=AE30,$U$47:$U$51),IF($V$47:$V$51=AE30,$Y$47:$Y$51),IF($Z$47:$Z$51=AE30,$AC$47:$AC$51))</f>
        <v>0</v>
      </c>
      <c r="AJ30" s="5"/>
      <c r="AK30" s="5"/>
      <c r="AL30" s="9"/>
    </row>
    <row r="31" spans="2:39" s="89" customFormat="1" x14ac:dyDescent="0.2">
      <c r="B31" s="101"/>
      <c r="C31" s="111"/>
      <c r="D31" s="106"/>
      <c r="E31" s="100"/>
      <c r="F31" s="102"/>
      <c r="G31" s="96"/>
      <c r="H31" s="113"/>
      <c r="I31" s="56"/>
      <c r="J31" s="102"/>
      <c r="K31" s="96"/>
      <c r="L31" s="107"/>
      <c r="M31" s="56"/>
      <c r="N31" s="102"/>
      <c r="O31" s="96"/>
      <c r="P31" s="107"/>
      <c r="Q31" s="56"/>
      <c r="R31" s="102"/>
      <c r="S31" s="96"/>
      <c r="T31" s="107"/>
      <c r="U31" s="56"/>
      <c r="V31" s="102"/>
      <c r="W31" s="96"/>
      <c r="X31" s="107"/>
      <c r="Y31" s="56"/>
      <c r="Z31" s="101"/>
      <c r="AA31" s="111"/>
      <c r="AB31" s="106"/>
      <c r="AC31" s="100"/>
      <c r="AE31" s="5">
        <v>25</v>
      </c>
      <c r="AF31" s="94"/>
      <c r="AG31" s="9" t="str">
        <f>January!AG31</f>
        <v>Clothing</v>
      </c>
      <c r="AH31">
        <f t="array" ref="AH31">SUM(IF($B$7:$B$11=AE31,$E$7:$E$11),IF($F$7:$F$11=AE31,$I$7:$I$11),IF($J$7:$J$11=AE31,$M$7:$M$11),IF($N$7:$N$11=AE31,$Q$7:$Q$11),IF($R$7:$R$11=AE31,$U$7:$U$11),IF($V$7:$V$11=AE31,$Y$7:$Y$11),IF($Z$7:$Z$11=AE31,$AC$7:$AC$11),
IF($B$15:$B$19=AE31,$E$15:$E$19),IF($F$15:$F$19=AE31,$I$15:$I$19),IF($J$15:$J$19=AE31,$M$15:$M$19),IF($N$15:$N$19=AE31,$Q$15:$Q$19),IF($R$15:$R$19=AE31,$U$15:$U$19),IF($V$15:$V$19=AE31,$Y$15:$Y$19),IF($Z$15:$Z$19=AE31,$AC$15:$AC$19),
IF($B$23:$B$27=AE31,$E$23:$E$27),IF($F$23:$F$27=AE31,$I$23:$I$27),IF($J$23:$J$27=AE31,$M$23:$M$27),IF($N$23:$N$27=AE31,$Q$23:$Q$27),IF($R$23:$R$27=AE31,$U$23:$U$27),IF($V$23:$V$27=AE31,$Y$23:$Y$27),IF($Z$23:$Z$27=AE31,$AC$23:$AC$27),
IF($B$31:$B$35=AE31,$E$31:$E$35),IF($F$31:$F$35=AE31,$I$31:$I$35),IF($J$31:$J$35=AE31,$M$31:$M$35),IF($N$31:$N$35=AE31,$Q$31:$Q$35),IF($R$31:$R$35=AE31,$U$31:$U$35),IF($V$31:$V$35=AE31,$Y$31:$Y$35),IF($Z$31:$Z$35=AE31,$AC$31:$AC$35),
IF($B$39:$B$43=AE31,$E$39:$E$43),IF($F$39:$F$43=AE31,$I$39:$I$43),IF($J$39:$J$43=AE31,$M$39:$M$43),IF($N$39:$N$43=AE31,$Q$39:$Q$43),IF($R$39:$R$43=AE31,$U$39:$U$43),IF($V$39:$V$43=AE31,$Y$39:$Y$43),IF($Z$39:$Z$43=AE31,$AC$39:$AC$43),
IF($B$47:$B$51=AE31,$E$47:$E$51),IF($F$47:$F$51=AE31,$I$47:$I$51),IF($J$47:$J$51=AE31,$M$47:$M$51),IF($N$47:$N$51=AE31,$Q$47:$Q$51),IF($R$47:$R$51=AE31,$U$47:$U$51),IF($V$47:$V$51=AE31,$Y$47:$Y$51),IF($Z$47:$Z$51=AE31,$AC$47:$AC$51))</f>
        <v>0</v>
      </c>
      <c r="AJ31" s="5"/>
      <c r="AK31" s="5"/>
      <c r="AL31" s="9"/>
      <c r="AM31"/>
    </row>
    <row r="32" spans="2:39" s="89" customFormat="1" x14ac:dyDescent="0.2">
      <c r="B32" s="102"/>
      <c r="C32" s="96"/>
      <c r="D32" s="107"/>
      <c r="E32" s="56"/>
      <c r="F32" s="102"/>
      <c r="G32" s="96"/>
      <c r="H32" s="107"/>
      <c r="I32" s="56"/>
      <c r="J32" s="102"/>
      <c r="K32" s="96"/>
      <c r="L32" s="107"/>
      <c r="M32" s="56"/>
      <c r="N32" s="102"/>
      <c r="O32" s="96"/>
      <c r="P32" s="107"/>
      <c r="Q32" s="56"/>
      <c r="R32" s="102"/>
      <c r="S32" s="96"/>
      <c r="T32" s="107"/>
      <c r="U32" s="56"/>
      <c r="V32" s="102"/>
      <c r="W32" s="96"/>
      <c r="X32" s="107"/>
      <c r="Y32" s="56"/>
      <c r="Z32" s="102"/>
      <c r="AA32" s="96"/>
      <c r="AB32" s="107"/>
      <c r="AC32" s="56"/>
      <c r="AE32" s="5">
        <v>26</v>
      </c>
      <c r="AF32" s="94"/>
      <c r="AG32" s="9" t="str">
        <f>January!AG32</f>
        <v>DayCare/School</v>
      </c>
      <c r="AH32">
        <f t="array" ref="AH32">SUM(IF($B$7:$B$11=AE32,$E$7:$E$11),IF($F$7:$F$11=AE32,$I$7:$I$11),IF($J$7:$J$11=AE32,$M$7:$M$11),IF($N$7:$N$11=AE32,$Q$7:$Q$11),IF($R$7:$R$11=AE32,$U$7:$U$11),IF($V$7:$V$11=AE32,$Y$7:$Y$11),IF($Z$7:$Z$11=AE32,$AC$7:$AC$11),
IF($B$15:$B$19=AE32,$E$15:$E$19),IF($F$15:$F$19=AE32,$I$15:$I$19),IF($J$15:$J$19=AE32,$M$15:$M$19),IF($N$15:$N$19=AE32,$Q$15:$Q$19),IF($R$15:$R$19=AE32,$U$15:$U$19),IF($V$15:$V$19=AE32,$Y$15:$Y$19),IF($Z$15:$Z$19=AE32,$AC$15:$AC$19),
IF($B$23:$B$27=AE32,$E$23:$E$27),IF($F$23:$F$27=AE32,$I$23:$I$27),IF($J$23:$J$27=AE32,$M$23:$M$27),IF($N$23:$N$27=AE32,$Q$23:$Q$27),IF($R$23:$R$27=AE32,$U$23:$U$27),IF($V$23:$V$27=AE32,$Y$23:$Y$27),IF($Z$23:$Z$27=AE32,$AC$23:$AC$27),
IF($B$31:$B$35=AE32,$E$31:$E$35),IF($F$31:$F$35=AE32,$I$31:$I$35),IF($J$31:$J$35=AE32,$M$31:$M$35),IF($N$31:$N$35=AE32,$Q$31:$Q$35),IF($R$31:$R$35=AE32,$U$31:$U$35),IF($V$31:$V$35=AE32,$Y$31:$Y$35),IF($Z$31:$Z$35=AE32,$AC$31:$AC$35),
IF($B$39:$B$43=AE32,$E$39:$E$43),IF($F$39:$F$43=AE32,$I$39:$I$43),IF($J$39:$J$43=AE32,$M$39:$M$43),IF($N$39:$N$43=AE32,$Q$39:$Q$43),IF($R$39:$R$43=AE32,$U$39:$U$43),IF($V$39:$V$43=AE32,$Y$39:$Y$43),IF($Z$39:$Z$43=AE32,$AC$39:$AC$43),
IF($B$47:$B$51=AE32,$E$47:$E$51),IF($F$47:$F$51=AE32,$I$47:$I$51),IF($J$47:$J$51=AE32,$M$47:$M$51),IF($N$47:$N$51=AE32,$Q$47:$Q$51),IF($R$47:$R$51=AE32,$U$47:$U$51),IF($V$47:$V$51=AE32,$Y$47:$Y$51),IF($Z$47:$Z$51=AE32,$AC$47:$AC$51))</f>
        <v>0</v>
      </c>
      <c r="AJ32" s="5"/>
      <c r="AK32" s="22"/>
      <c r="AL32" s="19"/>
      <c r="AM32"/>
    </row>
    <row r="33" spans="2:39" s="89" customFormat="1" x14ac:dyDescent="0.2">
      <c r="B33" s="102"/>
      <c r="C33" s="96"/>
      <c r="D33" s="107"/>
      <c r="E33" s="56"/>
      <c r="F33" s="102"/>
      <c r="G33" s="96"/>
      <c r="H33" s="107"/>
      <c r="I33" s="56"/>
      <c r="J33" s="102"/>
      <c r="K33" s="96"/>
      <c r="L33" s="107"/>
      <c r="M33" s="56"/>
      <c r="N33" s="102"/>
      <c r="O33" s="96"/>
      <c r="P33" s="107"/>
      <c r="Q33" s="56"/>
      <c r="R33" s="102"/>
      <c r="S33" s="96"/>
      <c r="T33" s="107"/>
      <c r="U33" s="56"/>
      <c r="V33" s="102"/>
      <c r="W33" s="96"/>
      <c r="X33" s="107"/>
      <c r="Y33" s="56"/>
      <c r="Z33" s="102"/>
      <c r="AA33" s="96"/>
      <c r="AB33" s="107"/>
      <c r="AC33" s="56"/>
      <c r="AE33" s="5">
        <v>27</v>
      </c>
      <c r="AF33" s="94"/>
      <c r="AG33" s="9" t="str">
        <f>January!AG33</f>
        <v>Car Insurance</v>
      </c>
      <c r="AH33">
        <f t="array" ref="AH33">SUM(IF($B$7:$B$11=AE33,$E$7:$E$11),IF($F$7:$F$11=AE33,$I$7:$I$11),IF($J$7:$J$11=AE33,$M$7:$M$11),IF($N$7:$N$11=AE33,$Q$7:$Q$11),IF($R$7:$R$11=AE33,$U$7:$U$11),IF($V$7:$V$11=AE33,$Y$7:$Y$11),IF($Z$7:$Z$11=AE33,$AC$7:$AC$11),
IF($B$15:$B$19=AE33,$E$15:$E$19),IF($F$15:$F$19=AE33,$I$15:$I$19),IF($J$15:$J$19=AE33,$M$15:$M$19),IF($N$15:$N$19=AE33,$Q$15:$Q$19),IF($R$15:$R$19=AE33,$U$15:$U$19),IF($V$15:$V$19=AE33,$Y$15:$Y$19),IF($Z$15:$Z$19=AE33,$AC$15:$AC$19),
IF($B$23:$B$27=AE33,$E$23:$E$27),IF($F$23:$F$27=AE33,$I$23:$I$27),IF($J$23:$J$27=AE33,$M$23:$M$27),IF($N$23:$N$27=AE33,$Q$23:$Q$27),IF($R$23:$R$27=AE33,$U$23:$U$27),IF($V$23:$V$27=AE33,$Y$23:$Y$27),IF($Z$23:$Z$27=AE33,$AC$23:$AC$27),
IF($B$31:$B$35=AE33,$E$31:$E$35),IF($F$31:$F$35=AE33,$I$31:$I$35),IF($J$31:$J$35=AE33,$M$31:$M$35),IF($N$31:$N$35=AE33,$Q$31:$Q$35),IF($R$31:$R$35=AE33,$U$31:$U$35),IF($V$31:$V$35=AE33,$Y$31:$Y$35),IF($Z$31:$Z$35=AE33,$AC$31:$AC$35),
IF($B$39:$B$43=AE33,$E$39:$E$43),IF($F$39:$F$43=AE33,$I$39:$I$43),IF($J$39:$J$43=AE33,$M$39:$M$43),IF($N$39:$N$43=AE33,$Q$39:$Q$43),IF($R$39:$R$43=AE33,$U$39:$U$43),IF($V$39:$V$43=AE33,$Y$39:$Y$43),IF($Z$39:$Z$43=AE33,$AC$39:$AC$43),
IF($B$47:$B$51=AE33,$E$47:$E$51),IF($F$47:$F$51=AE33,$I$47:$I$51),IF($J$47:$J$51=AE33,$M$47:$M$51),IF($N$47:$N$51=AE33,$Q$47:$Q$51),IF($R$47:$R$51=AE33,$U$47:$U$51),IF($V$47:$V$51=AE33,$Y$47:$Y$51),IF($Z$47:$Z$51=AE33,$AC$47:$AC$51))</f>
        <v>0</v>
      </c>
      <c r="AJ33" s="5"/>
      <c r="AK33" s="5"/>
      <c r="AL33" s="9"/>
      <c r="AM33"/>
    </row>
    <row r="34" spans="2:39" s="89" customFormat="1" x14ac:dyDescent="0.2">
      <c r="B34" s="102"/>
      <c r="C34" s="96"/>
      <c r="D34" s="107"/>
      <c r="E34" s="56"/>
      <c r="F34" s="102"/>
      <c r="G34" s="96"/>
      <c r="H34" s="107"/>
      <c r="I34" s="56"/>
      <c r="J34" s="102"/>
      <c r="K34" s="96"/>
      <c r="L34" s="107"/>
      <c r="M34" s="56"/>
      <c r="N34" s="102"/>
      <c r="O34" s="96"/>
      <c r="P34" s="107"/>
      <c r="Q34" s="56"/>
      <c r="R34" s="102"/>
      <c r="S34" s="96"/>
      <c r="T34" s="107"/>
      <c r="U34" s="56"/>
      <c r="V34" s="102"/>
      <c r="W34" s="96"/>
      <c r="X34" s="107"/>
      <c r="Y34" s="56"/>
      <c r="Z34" s="102"/>
      <c r="AA34" s="96"/>
      <c r="AB34" s="107"/>
      <c r="AC34" s="56"/>
      <c r="AE34" s="5">
        <v>28</v>
      </c>
      <c r="AF34" s="94"/>
      <c r="AG34" s="9" t="str">
        <f>January!AG34</f>
        <v>Realestate Taxes</v>
      </c>
      <c r="AH34">
        <f t="array" ref="AH34">SUM(IF($B$7:$B$11=AE34,$E$7:$E$11),IF($F$7:$F$11=AE34,$I$7:$I$11),IF($J$7:$J$11=AE34,$M$7:$M$11),IF($N$7:$N$11=AE34,$Q$7:$Q$11),IF($R$7:$R$11=AE34,$U$7:$U$11),IF($V$7:$V$11=AE34,$Y$7:$Y$11),IF($Z$7:$Z$11=AE34,$AC$7:$AC$11),
IF($B$15:$B$19=AE34,$E$15:$E$19),IF($F$15:$F$19=AE34,$I$15:$I$19),IF($J$15:$J$19=AE34,$M$15:$M$19),IF($N$15:$N$19=AE34,$Q$15:$Q$19),IF($R$15:$R$19=AE34,$U$15:$U$19),IF($V$15:$V$19=AE34,$Y$15:$Y$19),IF($Z$15:$Z$19=AE34,$AC$15:$AC$19),
IF($B$23:$B$27=AE34,$E$23:$E$27),IF($F$23:$F$27=AE34,$I$23:$I$27),IF($J$23:$J$27=AE34,$M$23:$M$27),IF($N$23:$N$27=AE34,$Q$23:$Q$27),IF($R$23:$R$27=AE34,$U$23:$U$27),IF($V$23:$V$27=AE34,$Y$23:$Y$27),IF($Z$23:$Z$27=AE34,$AC$23:$AC$27),
IF($B$31:$B$35=AE34,$E$31:$E$35),IF($F$31:$F$35=AE34,$I$31:$I$35),IF($J$31:$J$35=AE34,$M$31:$M$35),IF($N$31:$N$35=AE34,$Q$31:$Q$35),IF($R$31:$R$35=AE34,$U$31:$U$35),IF($V$31:$V$35=AE34,$Y$31:$Y$35),IF($Z$31:$Z$35=AE34,$AC$31:$AC$35),
IF($B$39:$B$43=AE34,$E$39:$E$43),IF($F$39:$F$43=AE34,$I$39:$I$43),IF($J$39:$J$43=AE34,$M$39:$M$43),IF($N$39:$N$43=AE34,$Q$39:$Q$43),IF($R$39:$R$43=AE34,$U$39:$U$43),IF($V$39:$V$43=AE34,$Y$39:$Y$43),IF($Z$39:$Z$43=AE34,$AC$39:$AC$43),
IF($B$47:$B$51=AE34,$E$47:$E$51),IF($F$47:$F$51=AE34,$I$47:$I$51),IF($J$47:$J$51=AE34,$M$47:$M$51),IF($N$47:$N$51=AE34,$Q$47:$Q$51),IF($R$47:$R$51=AE34,$U$47:$U$51),IF($V$47:$V$51=AE34,$Y$47:$Y$51),IF($Z$47:$Z$51=AE34,$AC$47:$AC$51))</f>
        <v>0</v>
      </c>
      <c r="AJ34" s="5"/>
      <c r="AK34" s="5"/>
      <c r="AL34" s="9"/>
      <c r="AM34"/>
    </row>
    <row r="35" spans="2:39" s="89" customFormat="1" x14ac:dyDescent="0.2">
      <c r="B35" s="102"/>
      <c r="C35" s="96"/>
      <c r="D35" s="107"/>
      <c r="E35" s="56"/>
      <c r="F35" s="102"/>
      <c r="G35" s="96"/>
      <c r="H35" s="107"/>
      <c r="I35" s="56"/>
      <c r="J35" s="102"/>
      <c r="K35" s="96"/>
      <c r="L35" s="107"/>
      <c r="M35" s="56"/>
      <c r="N35" s="102"/>
      <c r="O35" s="96"/>
      <c r="P35" s="107"/>
      <c r="Q35" s="56"/>
      <c r="R35" s="102"/>
      <c r="S35" s="96"/>
      <c r="T35" s="107"/>
      <c r="U35" s="56"/>
      <c r="V35" s="102"/>
      <c r="W35" s="96"/>
      <c r="X35" s="107"/>
      <c r="Y35" s="56"/>
      <c r="Z35" s="102"/>
      <c r="AA35" s="96"/>
      <c r="AB35" s="107"/>
      <c r="AC35" s="56"/>
      <c r="AE35" s="5">
        <v>29</v>
      </c>
      <c r="AF35" s="94"/>
      <c r="AG35" s="9" t="str">
        <f>January!AG35</f>
        <v>Home/Renters Insurance</v>
      </c>
      <c r="AH35">
        <f t="array" ref="AH35">SUM(IF($B$7:$B$11=AE35,$E$7:$E$11),IF($F$7:$F$11=AE35,$I$7:$I$11),IF($J$7:$J$11=AE35,$M$7:$M$11),IF($N$7:$N$11=AE35,$Q$7:$Q$11),IF($R$7:$R$11=AE35,$U$7:$U$11),IF($V$7:$V$11=AE35,$Y$7:$Y$11),IF($Z$7:$Z$11=AE35,$AC$7:$AC$11),
IF($B$15:$B$19=AE35,$E$15:$E$19),IF($F$15:$F$19=AE35,$I$15:$I$19),IF($J$15:$J$19=AE35,$M$15:$M$19),IF($N$15:$N$19=AE35,$Q$15:$Q$19),IF($R$15:$R$19=AE35,$U$15:$U$19),IF($V$15:$V$19=AE35,$Y$15:$Y$19),IF($Z$15:$Z$19=AE35,$AC$15:$AC$19),
IF($B$23:$B$27=AE35,$E$23:$E$27),IF($F$23:$F$27=AE35,$I$23:$I$27),IF($J$23:$J$27=AE35,$M$23:$M$27),IF($N$23:$N$27=AE35,$Q$23:$Q$27),IF($R$23:$R$27=AE35,$U$23:$U$27),IF($V$23:$V$27=AE35,$Y$23:$Y$27),IF($Z$23:$Z$27=AE35,$AC$23:$AC$27),
IF($B$31:$B$35=AE35,$E$31:$E$35),IF($F$31:$F$35=AE35,$I$31:$I$35),IF($J$31:$J$35=AE35,$M$31:$M$35),IF($N$31:$N$35=AE35,$Q$31:$Q$35),IF($R$31:$R$35=AE35,$U$31:$U$35),IF($V$31:$V$35=AE35,$Y$31:$Y$35),IF($Z$31:$Z$35=AE35,$AC$31:$AC$35),
IF($B$39:$B$43=AE35,$E$39:$E$43),IF($F$39:$F$43=AE35,$I$39:$I$43),IF($J$39:$J$43=AE35,$M$39:$M$43),IF($N$39:$N$43=AE35,$Q$39:$Q$43),IF($R$39:$R$43=AE35,$U$39:$U$43),IF($V$39:$V$43=AE35,$Y$39:$Y$43),IF($Z$39:$Z$43=AE35,$AC$39:$AC$43),
IF($B$47:$B$51=AE35,$E$47:$E$51),IF($F$47:$F$51=AE35,$I$47:$I$51),IF($J$47:$J$51=AE35,$M$47:$M$51),IF($N$47:$N$51=AE35,$Q$47:$Q$51),IF($R$47:$R$51=AE35,$U$47:$U$51),IF($V$47:$V$51=AE35,$Y$47:$Y$51),IF($Z$47:$Z$51=AE35,$AC$47:$AC$51))</f>
        <v>0</v>
      </c>
      <c r="AJ35" s="5"/>
      <c r="AK35" s="5"/>
      <c r="AL35" s="9"/>
      <c r="AM35"/>
    </row>
    <row r="36" spans="2:39" s="89" customFormat="1" x14ac:dyDescent="0.2">
      <c r="B36" s="190">
        <f>Z28+1</f>
        <v>20</v>
      </c>
      <c r="C36" s="191"/>
      <c r="D36" s="104" t="s">
        <v>51</v>
      </c>
      <c r="E36" s="47">
        <f t="array" ref="E36">AC28+SUM(IF(C31:C35=1,E31:E35))</f>
        <v>1200</v>
      </c>
      <c r="F36" s="190">
        <f>B36+1</f>
        <v>21</v>
      </c>
      <c r="G36" s="191"/>
      <c r="H36" s="104" t="s">
        <v>51</v>
      </c>
      <c r="I36" s="47">
        <f t="array" ref="I36">E36+SUM(IF(G31:G35=1,I31:I35))</f>
        <v>1200</v>
      </c>
      <c r="J36" s="190">
        <f>F36+1</f>
        <v>22</v>
      </c>
      <c r="K36" s="191"/>
      <c r="L36" s="104" t="s">
        <v>51</v>
      </c>
      <c r="M36" s="47">
        <f t="array" ref="M36">I36+SUM(IF(K31:K35=1,M31:M35))</f>
        <v>1200</v>
      </c>
      <c r="N36" s="190">
        <f>J36+1</f>
        <v>23</v>
      </c>
      <c r="O36" s="191"/>
      <c r="P36" s="104" t="s">
        <v>51</v>
      </c>
      <c r="Q36" s="47">
        <f t="array" ref="Q36">M36+SUM(IF(O31:O35=1,Q31:Q35))</f>
        <v>1200</v>
      </c>
      <c r="R36" s="190">
        <f>N36+1</f>
        <v>24</v>
      </c>
      <c r="S36" s="191"/>
      <c r="T36" s="104" t="s">
        <v>51</v>
      </c>
      <c r="U36" s="47">
        <f t="array" ref="U36">Q36+SUM(IF(S31:S35=1,U31:U35))</f>
        <v>1200</v>
      </c>
      <c r="V36" s="190">
        <f>R36+1</f>
        <v>25</v>
      </c>
      <c r="W36" s="191"/>
      <c r="X36" s="104" t="s">
        <v>51</v>
      </c>
      <c r="Y36" s="47">
        <f t="array" ref="Y36">U36+SUM(IF(W31:W35=1,Y31:Y35))</f>
        <v>1200</v>
      </c>
      <c r="Z36" s="190">
        <f>V36+1</f>
        <v>26</v>
      </c>
      <c r="AA36" s="191"/>
      <c r="AB36" s="104" t="s">
        <v>51</v>
      </c>
      <c r="AC36" s="47">
        <f t="array" ref="AC36">Y36+SUM(IF(AA31:AA35=1,AC31:AC35))</f>
        <v>1200</v>
      </c>
      <c r="AE36" s="5">
        <v>30</v>
      </c>
      <c r="AF36" s="94"/>
      <c r="AG36" s="9" t="str">
        <f>January!AG36</f>
        <v>Home Improvement</v>
      </c>
      <c r="AH36">
        <f t="array" ref="AH36">SUM(IF($B$7:$B$11=AE36,$E$7:$E$11),IF($F$7:$F$11=AE36,$I$7:$I$11),IF($J$7:$J$11=AE36,$M$7:$M$11),IF($N$7:$N$11=AE36,$Q$7:$Q$11),IF($R$7:$R$11=AE36,$U$7:$U$11),IF($V$7:$V$11=AE36,$Y$7:$Y$11),IF($Z$7:$Z$11=AE36,$AC$7:$AC$11),
IF($B$15:$B$19=AE36,$E$15:$E$19),IF($F$15:$F$19=AE36,$I$15:$I$19),IF($J$15:$J$19=AE36,$M$15:$M$19),IF($N$15:$N$19=AE36,$Q$15:$Q$19),IF($R$15:$R$19=AE36,$U$15:$U$19),IF($V$15:$V$19=AE36,$Y$15:$Y$19),IF($Z$15:$Z$19=AE36,$AC$15:$AC$19),
IF($B$23:$B$27=AE36,$E$23:$E$27),IF($F$23:$F$27=AE36,$I$23:$I$27),IF($J$23:$J$27=AE36,$M$23:$M$27),IF($N$23:$N$27=AE36,$Q$23:$Q$27),IF($R$23:$R$27=AE36,$U$23:$U$27),IF($V$23:$V$27=AE36,$Y$23:$Y$27),IF($Z$23:$Z$27=AE36,$AC$23:$AC$27),
IF($B$31:$B$35=AE36,$E$31:$E$35),IF($F$31:$F$35=AE36,$I$31:$I$35),IF($J$31:$J$35=AE36,$M$31:$M$35),IF($N$31:$N$35=AE36,$Q$31:$Q$35),IF($R$31:$R$35=AE36,$U$31:$U$35),IF($V$31:$V$35=AE36,$Y$31:$Y$35),IF($Z$31:$Z$35=AE36,$AC$31:$AC$35),
IF($B$39:$B$43=AE36,$E$39:$E$43),IF($F$39:$F$43=AE36,$I$39:$I$43),IF($J$39:$J$43=AE36,$M$39:$M$43),IF($N$39:$N$43=AE36,$Q$39:$Q$43),IF($R$39:$R$43=AE36,$U$39:$U$43),IF($V$39:$V$43=AE36,$Y$39:$Y$43),IF($Z$39:$Z$43=AE36,$AC$39:$AC$43),
IF($B$47:$B$51=AE36,$E$47:$E$51),IF($F$47:$F$51=AE36,$I$47:$I$51),IF($J$47:$J$51=AE36,$M$47:$M$51),IF($N$47:$N$51=AE36,$Q$47:$Q$51),IF($R$47:$R$51=AE36,$U$47:$U$51),IF($V$47:$V$51=AE36,$Y$47:$Y$51),IF($Z$47:$Z$51=AE36,$AC$47:$AC$51))</f>
        <v>0</v>
      </c>
      <c r="AJ36" s="5"/>
      <c r="AK36" s="5"/>
      <c r="AL36" s="9"/>
      <c r="AM36"/>
    </row>
    <row r="37" spans="2:39" s="89" customFormat="1" x14ac:dyDescent="0.2">
      <c r="B37" s="190"/>
      <c r="C37" s="191"/>
      <c r="D37" s="104" t="s">
        <v>60</v>
      </c>
      <c r="E37" s="21">
        <f t="array" ref="E37">AC29+SUM(IF(C31:C35=2,E31:E35))-SUM(IF(B31:B35={33},E31:E35))</f>
        <v>5000</v>
      </c>
      <c r="F37" s="190"/>
      <c r="G37" s="191"/>
      <c r="H37" s="104" t="s">
        <v>60</v>
      </c>
      <c r="I37" s="21">
        <f t="array" ref="I37">E37+SUM(IF(G31:G35=2,I31:I35))-SUM(IF(F31:F35={33},I31:I35))</f>
        <v>5000</v>
      </c>
      <c r="J37" s="190"/>
      <c r="K37" s="191"/>
      <c r="L37" s="104" t="s">
        <v>60</v>
      </c>
      <c r="M37" s="21">
        <f t="array" ref="M37">I37+SUM(IF(K31:K35=2,M31:M35))-SUM(IF(J31:J35={33},M31:M35))</f>
        <v>5000</v>
      </c>
      <c r="N37" s="190"/>
      <c r="O37" s="191"/>
      <c r="P37" s="104" t="s">
        <v>60</v>
      </c>
      <c r="Q37" s="21">
        <f t="array" ref="Q37">M37+SUM(IF(O31:O35=2,Q31:Q35))-SUM(IF(N31:N35={33},Q31:Q35))</f>
        <v>5000</v>
      </c>
      <c r="R37" s="190"/>
      <c r="S37" s="191"/>
      <c r="T37" s="104" t="s">
        <v>60</v>
      </c>
      <c r="U37" s="21">
        <f t="array" ref="U37">Q37+SUM(IF(S31:S35=2,U31:U35))-SUM(IF(R31:R35={33},U31:U35))</f>
        <v>5000</v>
      </c>
      <c r="V37" s="190"/>
      <c r="W37" s="191"/>
      <c r="X37" s="104" t="s">
        <v>60</v>
      </c>
      <c r="Y37" s="21">
        <f t="array" ref="Y37">U37+SUM(IF(W31:W35=2,Y31:Y35))-SUM(IF(V31:V35={33},Y31:Y35))</f>
        <v>5000</v>
      </c>
      <c r="Z37" s="190"/>
      <c r="AA37" s="191"/>
      <c r="AB37" s="104" t="s">
        <v>60</v>
      </c>
      <c r="AC37" s="21">
        <f t="array" ref="AC37">Y37+SUM(IF(AA31:AA35=2,AC31:AC35))-SUM(IF(Z31:Z35={33},AC31:AC35))</f>
        <v>5000</v>
      </c>
      <c r="AE37" s="5">
        <v>31</v>
      </c>
      <c r="AF37" s="94"/>
      <c r="AG37" s="9" t="str">
        <f>January!AG37</f>
        <v>Other Expenses</v>
      </c>
      <c r="AH37">
        <f t="array" ref="AH37">SUM(IF($B$7:$B$11=AE37,$E$7:$E$11),IF($F$7:$F$11=AE37,$I$7:$I$11),IF($J$7:$J$11=AE37,$M$7:$M$11),IF($N$7:$N$11=AE37,$Q$7:$Q$11),IF($R$7:$R$11=AE37,$U$7:$U$11),IF($V$7:$V$11=AE37,$Y$7:$Y$11),IF($Z$7:$Z$11=AE37,$AC$7:$AC$11),
IF($B$15:$B$19=AE37,$E$15:$E$19),IF($F$15:$F$19=AE37,$I$15:$I$19),IF($J$15:$J$19=AE37,$M$15:$M$19),IF($N$15:$N$19=AE37,$Q$15:$Q$19),IF($R$15:$R$19=AE37,$U$15:$U$19),IF($V$15:$V$19=AE37,$Y$15:$Y$19),IF($Z$15:$Z$19=AE37,$AC$15:$AC$19),
IF($B$23:$B$27=AE37,$E$23:$E$27),IF($F$23:$F$27=AE37,$I$23:$I$27),IF($J$23:$J$27=AE37,$M$23:$M$27),IF($N$23:$N$27=AE37,$Q$23:$Q$27),IF($R$23:$R$27=AE37,$U$23:$U$27),IF($V$23:$V$27=AE37,$Y$23:$Y$27),IF($Z$23:$Z$27=AE37,$AC$23:$AC$27),
IF($B$31:$B$35=AE37,$E$31:$E$35),IF($F$31:$F$35=AE37,$I$31:$I$35),IF($J$31:$J$35=AE37,$M$31:$M$35),IF($N$31:$N$35=AE37,$Q$31:$Q$35),IF($R$31:$R$35=AE37,$U$31:$U$35),IF($V$31:$V$35=AE37,$Y$31:$Y$35),IF($Z$31:$Z$35=AE37,$AC$31:$AC$35),
IF($B$39:$B$43=AE37,$E$39:$E$43),IF($F$39:$F$43=AE37,$I$39:$I$43),IF($J$39:$J$43=AE37,$M$39:$M$43),IF($N$39:$N$43=AE37,$Q$39:$Q$43),IF($R$39:$R$43=AE37,$U$39:$U$43),IF($V$39:$V$43=AE37,$Y$39:$Y$43),IF($Z$39:$Z$43=AE37,$AC$39:$AC$43),
IF($B$47:$B$51=AE37,$E$47:$E$51),IF($F$47:$F$51=AE37,$I$47:$I$51),IF($J$47:$J$51=AE37,$M$47:$M$51),IF($N$47:$N$51=AE37,$Q$47:$Q$51),IF($R$47:$R$51=AE37,$U$47:$U$51),IF($V$47:$V$51=AE37,$Y$47:$Y$51),IF($Z$47:$Z$51=AE37,$AC$47:$AC$51))</f>
        <v>0</v>
      </c>
      <c r="AJ37" s="5"/>
      <c r="AK37" s="5"/>
      <c r="AL37" s="9"/>
      <c r="AM37"/>
    </row>
    <row r="38" spans="2:39" ht="13.5" thickBot="1" x14ac:dyDescent="0.25">
      <c r="B38" s="192"/>
      <c r="C38" s="193"/>
      <c r="D38" s="105" t="s">
        <v>48</v>
      </c>
      <c r="E38" s="25">
        <f t="array" ref="E38">AC30+SUM(IF(C31:C35=3,E31:E35))-SUM(IF(B31:B35={34},E31:E35))</f>
        <v>-800</v>
      </c>
      <c r="F38" s="192"/>
      <c r="G38" s="193"/>
      <c r="H38" s="105" t="s">
        <v>48</v>
      </c>
      <c r="I38" s="25">
        <f t="array" ref="I38">E38+SUM(IF(G31:G35=3,I31:I35))-SUM(IF(F31:F35={34},I31:I35))</f>
        <v>-800</v>
      </c>
      <c r="J38" s="192"/>
      <c r="K38" s="193"/>
      <c r="L38" s="105" t="s">
        <v>48</v>
      </c>
      <c r="M38" s="25">
        <f t="array" ref="M38">I38+SUM(IF(K31:K35=3,M31:M35))-SUM(IF(J31:J35={34},M31:M35))</f>
        <v>-800</v>
      </c>
      <c r="N38" s="192"/>
      <c r="O38" s="193"/>
      <c r="P38" s="105" t="s">
        <v>48</v>
      </c>
      <c r="Q38" s="25">
        <f t="array" ref="Q38">M38+SUM(IF(O31:O35=3,Q31:Q35))-SUM(IF(N31:N35={34},Q31:Q35))</f>
        <v>-800</v>
      </c>
      <c r="R38" s="192"/>
      <c r="S38" s="193"/>
      <c r="T38" s="105" t="s">
        <v>48</v>
      </c>
      <c r="U38" s="25">
        <f t="array" ref="U38">Q38+SUM(IF(S31:S35=3,U31:U35))-SUM(IF(R31:R35={34},U31:U35))</f>
        <v>-800</v>
      </c>
      <c r="V38" s="192"/>
      <c r="W38" s="193"/>
      <c r="X38" s="105" t="s">
        <v>48</v>
      </c>
      <c r="Y38" s="25">
        <f t="array" ref="Y38">U38+SUM(IF(W31:W35=3,Y31:Y35))-SUM(IF(V31:V35={34},Y31:Y35))</f>
        <v>-800</v>
      </c>
      <c r="Z38" s="192"/>
      <c r="AA38" s="193"/>
      <c r="AB38" s="105" t="s">
        <v>48</v>
      </c>
      <c r="AC38" s="25">
        <f t="array" ref="AC38">Y38+SUM(IF(AA31:AA35=3,AC31:AC35))-SUM(IF(Z31:Z35={34},AC31:AC35))</f>
        <v>-800</v>
      </c>
      <c r="AE38" s="5">
        <v>32</v>
      </c>
      <c r="AF38" s="94"/>
      <c r="AG38" s="9" t="str">
        <f>January!AG38</f>
        <v>Add't Exp. (Furnishing)</v>
      </c>
      <c r="AH38">
        <f t="array" ref="AH38">SUM(IF($B$7:$B$11=AE38,$E$7:$E$11),IF($F$7:$F$11=AE38,$I$7:$I$11),IF($J$7:$J$11=AE38,$M$7:$M$11),IF($N$7:$N$11=AE38,$Q$7:$Q$11),IF($R$7:$R$11=AE38,$U$7:$U$11),IF($V$7:$V$11=AE38,$Y$7:$Y$11),IF($Z$7:$Z$11=AE38,$AC$7:$AC$11),
IF($B$15:$B$19=AE38,$E$15:$E$19),IF($F$15:$F$19=AE38,$I$15:$I$19),IF($J$15:$J$19=AE38,$M$15:$M$19),IF($N$15:$N$19=AE38,$Q$15:$Q$19),IF($R$15:$R$19=AE38,$U$15:$U$19),IF($V$15:$V$19=AE38,$Y$15:$Y$19),IF($Z$15:$Z$19=AE38,$AC$15:$AC$19),
IF($B$23:$B$27=AE38,$E$23:$E$27),IF($F$23:$F$27=AE38,$I$23:$I$27),IF($J$23:$J$27=AE38,$M$23:$M$27),IF($N$23:$N$27=AE38,$Q$23:$Q$27),IF($R$23:$R$27=AE38,$U$23:$U$27),IF($V$23:$V$27=AE38,$Y$23:$Y$27),IF($Z$23:$Z$27=AE38,$AC$23:$AC$27),
IF($B$31:$B$35=AE38,$E$31:$E$35),IF($F$31:$F$35=AE38,$I$31:$I$35),IF($J$31:$J$35=AE38,$M$31:$M$35),IF($N$31:$N$35=AE38,$Q$31:$Q$35),IF($R$31:$R$35=AE38,$U$31:$U$35),IF($V$31:$V$35=AE38,$Y$31:$Y$35),IF($Z$31:$Z$35=AE38,$AC$31:$AC$35),
IF($B$39:$B$43=AE38,$E$39:$E$43),IF($F$39:$F$43=AE38,$I$39:$I$43),IF($J$39:$J$43=AE38,$M$39:$M$43),IF($N$39:$N$43=AE38,$Q$39:$Q$43),IF($R$39:$R$43=AE38,$U$39:$U$43),IF($V$39:$V$43=AE38,$Y$39:$Y$43),IF($Z$39:$Z$43=AE38,$AC$39:$AC$43),
IF($B$47:$B$51=AE38,$E$47:$E$51),IF($F$47:$F$51=AE38,$I$47:$I$51),IF($J$47:$J$51=AE38,$M$47:$M$51),IF($N$47:$N$51=AE38,$Q$47:$Q$51),IF($R$47:$R$51=AE38,$U$47:$U$51),IF($V$47:$V$51=AE38,$Y$47:$Y$51),IF($Z$47:$Z$51=AE38,$AC$47:$AC$51))</f>
        <v>0</v>
      </c>
      <c r="AJ38" s="5"/>
      <c r="AK38" s="5"/>
      <c r="AL38" s="9"/>
    </row>
    <row r="39" spans="2:39" s="89" customFormat="1" x14ac:dyDescent="0.2">
      <c r="B39" s="101"/>
      <c r="C39" s="111"/>
      <c r="D39" s="106"/>
      <c r="E39" s="100"/>
      <c r="F39" s="101"/>
      <c r="G39" s="111"/>
      <c r="H39" s="151"/>
      <c r="I39" s="100"/>
      <c r="J39" s="102"/>
      <c r="K39" s="96"/>
      <c r="L39" s="107"/>
      <c r="M39" s="56"/>
      <c r="N39" s="102"/>
      <c r="O39" s="96"/>
      <c r="P39" s="107"/>
      <c r="Q39" s="56"/>
      <c r="R39" s="131"/>
      <c r="S39" s="132"/>
      <c r="T39" s="133"/>
      <c r="U39" s="134"/>
      <c r="V39" s="127"/>
      <c r="W39" s="128"/>
      <c r="X39" s="129"/>
      <c r="Y39" s="130"/>
      <c r="Z39" s="127"/>
      <c r="AA39" s="128"/>
      <c r="AB39" s="129"/>
      <c r="AC39" s="130"/>
      <c r="AE39" s="93">
        <v>33</v>
      </c>
      <c r="AF39" s="94"/>
      <c r="AG39" s="14" t="s">
        <v>64</v>
      </c>
      <c r="AH39">
        <f t="array" ref="AH39">SUM(IF($B$7:$B$11=AE39,$E$7:$E$11),IF($F$7:$F$11=AE39,$I$7:$I$11),IF($J$7:$J$11=AE39,$M$7:$M$11),IF($N$7:$N$11=AE39,$Q$7:$Q$11),IF($R$7:$R$11=AE39,$U$7:$U$11),IF($V$7:$V$11=AE39,$Y$7:$Y$11),IF($Z$7:$Z$11=AE39,$AC$7:$AC$11),
IF($B$15:$B$19=AE39,$E$15:$E$19),IF($F$15:$F$19=AE39,$I$15:$I$19),IF($J$15:$J$19=AE39,$M$15:$M$19),IF($N$15:$N$19=AE39,$Q$15:$Q$19),IF($R$15:$R$19=AE39,$U$15:$U$19),IF($V$15:$V$19=AE39,$Y$15:$Y$19),IF($Z$15:$Z$19=AE39,$AC$15:$AC$19),
IF($B$23:$B$27=AE39,$E$23:$E$27),IF($F$23:$F$27=AE39,$I$23:$I$27),IF($J$23:$J$27=AE39,$M$23:$M$27),IF($N$23:$N$27=AE39,$Q$23:$Q$27),IF($R$23:$R$27=AE39,$U$23:$U$27),IF($V$23:$V$27=AE39,$Y$23:$Y$27),IF($Z$23:$Z$27=AE39,$AC$23:$AC$27),
IF($B$31:$B$35=AE39,$E$31:$E$35),IF($F$31:$F$35=AE39,$I$31:$I$35),IF($J$31:$J$35=AE39,$M$31:$M$35),IF($N$31:$N$35=AE39,$Q$31:$Q$35),IF($R$31:$R$35=AE39,$U$31:$U$35),IF($V$31:$V$35=AE39,$Y$31:$Y$35),IF($Z$31:$Z$35=AE39,$AC$31:$AC$35),
IF($B$39:$B$43=AE39,$E$39:$E$43),IF($F$39:$F$43=AE39,$I$39:$I$43),IF($J$39:$J$43=AE39,$M$39:$M$43),IF($N$39:$N$43=AE39,$Q$39:$Q$43),IF($R$39:$R$43=AE39,$U$39:$U$43),IF($V$39:$V$43=AE39,$Y$39:$Y$43),IF($Z$39:$Z$43=AE39,$AC$39:$AC$43),
IF($B$47:$B$51=AE39,$E$47:$E$51),IF($F$47:$F$51=AE39,$I$47:$I$51),IF($J$47:$J$51=AE39,$M$47:$M$51),IF($N$47:$N$51=AE39,$Q$47:$Q$51),IF($R$47:$R$51=AE39,$U$47:$U$51),IF($V$47:$V$51=AE39,$Y$47:$Y$51),IF($Z$47:$Z$51=AE39,$AC$47:$AC$51))</f>
        <v>0</v>
      </c>
      <c r="AM39"/>
    </row>
    <row r="40" spans="2:39" s="89" customFormat="1" x14ac:dyDescent="0.2">
      <c r="B40" s="102"/>
      <c r="C40" s="96"/>
      <c r="D40" s="107"/>
      <c r="E40" s="56"/>
      <c r="F40" s="102"/>
      <c r="G40" s="96"/>
      <c r="H40" s="113"/>
      <c r="I40" s="56"/>
      <c r="J40" s="102"/>
      <c r="K40" s="96"/>
      <c r="L40" s="107"/>
      <c r="M40" s="56"/>
      <c r="N40" s="102"/>
      <c r="O40" s="96"/>
      <c r="P40" s="107"/>
      <c r="Q40" s="56"/>
      <c r="R40" s="131"/>
      <c r="S40" s="132"/>
      <c r="T40" s="133"/>
      <c r="U40" s="134"/>
      <c r="V40" s="131"/>
      <c r="W40" s="132"/>
      <c r="X40" s="133"/>
      <c r="Y40" s="134"/>
      <c r="Z40" s="131"/>
      <c r="AA40" s="132"/>
      <c r="AB40" s="133"/>
      <c r="AC40" s="134"/>
      <c r="AE40" s="93">
        <v>34</v>
      </c>
      <c r="AF40" s="94"/>
      <c r="AG40" s="14" t="s">
        <v>63</v>
      </c>
      <c r="AH40">
        <f t="array" ref="AH40">SUM(IF($B$7:$B$11=AE40,$E$7:$E$11),IF($F$7:$F$11=AE40,$I$7:$I$11),IF($J$7:$J$11=AE40,$M$7:$M$11),IF($N$7:$N$11=AE40,$Q$7:$Q$11),IF($R$7:$R$11=AE40,$U$7:$U$11),IF($V$7:$V$11=AE40,$Y$7:$Y$11),IF($Z$7:$Z$11=AE40,$AC$7:$AC$11),
IF($B$15:$B$19=AE40,$E$15:$E$19),IF($F$15:$F$19=AE40,$I$15:$I$19),IF($J$15:$J$19=AE40,$M$15:$M$19),IF($N$15:$N$19=AE40,$Q$15:$Q$19),IF($R$15:$R$19=AE40,$U$15:$U$19),IF($V$15:$V$19=AE40,$Y$15:$Y$19),IF($Z$15:$Z$19=AE40,$AC$15:$AC$19),
IF($B$23:$B$27=AE40,$E$23:$E$27),IF($F$23:$F$27=AE40,$I$23:$I$27),IF($J$23:$J$27=AE40,$M$23:$M$27),IF($N$23:$N$27=AE40,$Q$23:$Q$27),IF($R$23:$R$27=AE40,$U$23:$U$27),IF($V$23:$V$27=AE40,$Y$23:$Y$27),IF($Z$23:$Z$27=AE40,$AC$23:$AC$27),
IF($B$31:$B$35=AE40,$E$31:$E$35),IF($F$31:$F$35=AE40,$I$31:$I$35),IF($J$31:$J$35=AE40,$M$31:$M$35),IF($N$31:$N$35=AE40,$Q$31:$Q$35),IF($R$31:$R$35=AE40,$U$31:$U$35),IF($V$31:$V$35=AE40,$Y$31:$Y$35),IF($Z$31:$Z$35=AE40,$AC$31:$AC$35),
IF($B$39:$B$43=AE40,$E$39:$E$43),IF($F$39:$F$43=AE40,$I$39:$I$43),IF($J$39:$J$43=AE40,$M$39:$M$43),IF($N$39:$N$43=AE40,$Q$39:$Q$43),IF($R$39:$R$43=AE40,$U$39:$U$43),IF($V$39:$V$43=AE40,$Y$39:$Y$43),IF($Z$39:$Z$43=AE40,$AC$39:$AC$43),
IF($B$47:$B$51=AE40,$E$47:$E$51),IF($F$47:$F$51=AE40,$I$47:$I$51),IF($J$47:$J$51=AE40,$M$47:$M$51),IF($N$47:$N$51=AE40,$Q$47:$Q$51),IF($R$47:$R$51=AE40,$U$47:$U$51),IF($V$47:$V$51=AE40,$Y$47:$Y$51),IF($Z$47:$Z$51=AE40,$AC$47:$AC$51))</f>
        <v>0</v>
      </c>
      <c r="AK40" s="93"/>
      <c r="AL40" s="94"/>
      <c r="AM40"/>
    </row>
    <row r="41" spans="2:39" s="89" customFormat="1" x14ac:dyDescent="0.2">
      <c r="B41" s="102"/>
      <c r="C41" s="96"/>
      <c r="D41" s="107"/>
      <c r="E41" s="56"/>
      <c r="F41" s="102"/>
      <c r="G41" s="96"/>
      <c r="H41" s="113"/>
      <c r="I41" s="56"/>
      <c r="J41" s="102"/>
      <c r="K41" s="96"/>
      <c r="L41" s="107"/>
      <c r="M41" s="56"/>
      <c r="N41" s="102"/>
      <c r="O41" s="96"/>
      <c r="P41" s="107"/>
      <c r="Q41" s="56"/>
      <c r="R41" s="131"/>
      <c r="S41" s="132"/>
      <c r="T41" s="133"/>
      <c r="U41" s="134"/>
      <c r="V41" s="131"/>
      <c r="W41" s="132"/>
      <c r="X41" s="133"/>
      <c r="Y41" s="134"/>
      <c r="Z41" s="131"/>
      <c r="AA41" s="132"/>
      <c r="AB41" s="133"/>
      <c r="AC41" s="134"/>
      <c r="AE41" s="93"/>
      <c r="AF41" s="94"/>
      <c r="AG41" s="14"/>
      <c r="AH41"/>
      <c r="AK41" s="93"/>
      <c r="AL41" s="94"/>
      <c r="AM41"/>
    </row>
    <row r="42" spans="2:39" s="89" customFormat="1" x14ac:dyDescent="0.2">
      <c r="B42" s="102"/>
      <c r="C42" s="96"/>
      <c r="D42" s="107"/>
      <c r="E42" s="56"/>
      <c r="F42" s="102"/>
      <c r="G42" s="96"/>
      <c r="H42" s="107"/>
      <c r="I42" s="56"/>
      <c r="J42" s="102"/>
      <c r="K42" s="96"/>
      <c r="L42" s="107"/>
      <c r="M42" s="56"/>
      <c r="N42" s="102"/>
      <c r="O42" s="96"/>
      <c r="P42" s="107"/>
      <c r="Q42" s="56"/>
      <c r="R42" s="131"/>
      <c r="S42" s="132"/>
      <c r="T42" s="133"/>
      <c r="U42" s="134"/>
      <c r="V42" s="131"/>
      <c r="W42" s="132"/>
      <c r="X42" s="133"/>
      <c r="Y42" s="134"/>
      <c r="Z42" s="131"/>
      <c r="AA42" s="132"/>
      <c r="AB42" s="133"/>
      <c r="AC42" s="134"/>
      <c r="AE42" s="95"/>
      <c r="AF42" s="96"/>
      <c r="AG42" s="97"/>
      <c r="AH42"/>
      <c r="AK42" s="93"/>
      <c r="AL42" s="94"/>
      <c r="AM42"/>
    </row>
    <row r="43" spans="2:39" s="89" customFormat="1" x14ac:dyDescent="0.2">
      <c r="B43" s="102"/>
      <c r="C43" s="96"/>
      <c r="D43" s="107"/>
      <c r="E43" s="56"/>
      <c r="F43" s="102"/>
      <c r="G43" s="96"/>
      <c r="H43" s="107"/>
      <c r="I43" s="56"/>
      <c r="J43" s="102"/>
      <c r="K43" s="96"/>
      <c r="L43" s="107"/>
      <c r="M43" s="56"/>
      <c r="N43" s="102"/>
      <c r="O43" s="96"/>
      <c r="P43" s="107"/>
      <c r="Q43" s="56"/>
      <c r="R43" s="131"/>
      <c r="S43" s="132"/>
      <c r="T43" s="133"/>
      <c r="U43" s="134"/>
      <c r="V43" s="131"/>
      <c r="W43" s="132"/>
      <c r="X43" s="133"/>
      <c r="Y43" s="134"/>
      <c r="Z43" s="131"/>
      <c r="AA43" s="132"/>
      <c r="AB43" s="133"/>
      <c r="AC43" s="134"/>
      <c r="AK43" s="93"/>
      <c r="AL43" s="94"/>
      <c r="AM43"/>
    </row>
    <row r="44" spans="2:39" s="89" customFormat="1" x14ac:dyDescent="0.2">
      <c r="B44" s="190">
        <f>Z36+1</f>
        <v>27</v>
      </c>
      <c r="C44" s="191"/>
      <c r="D44" s="104" t="s">
        <v>51</v>
      </c>
      <c r="E44" s="47">
        <f t="array" ref="E44">AC36+SUM(IF(C39:C43=1,E39:E43))</f>
        <v>1200</v>
      </c>
      <c r="F44" s="190">
        <f>B44+1</f>
        <v>28</v>
      </c>
      <c r="G44" s="191"/>
      <c r="H44" s="104" t="s">
        <v>51</v>
      </c>
      <c r="I44" s="47">
        <f t="array" ref="I44">E44+SUM(IF(G39:G43=1,I39:I43))</f>
        <v>1200</v>
      </c>
      <c r="J44" s="173">
        <f>F44+1</f>
        <v>29</v>
      </c>
      <c r="K44" s="174"/>
      <c r="L44" s="107" t="s">
        <v>51</v>
      </c>
      <c r="M44" s="56">
        <f t="array" ref="M44">I44+SUM(IF(K39:K43=1,M39:M43))</f>
        <v>1200</v>
      </c>
      <c r="N44" s="190">
        <f>J44+1</f>
        <v>30</v>
      </c>
      <c r="O44" s="191"/>
      <c r="P44" s="104" t="s">
        <v>51</v>
      </c>
      <c r="Q44" s="47">
        <f t="array" ref="Q44">M44+SUM(IF(O39:O43=1,Q39:Q43))</f>
        <v>1200</v>
      </c>
      <c r="R44" s="177">
        <v>1</v>
      </c>
      <c r="S44" s="178"/>
      <c r="T44" s="133" t="s">
        <v>51</v>
      </c>
      <c r="U44" s="134">
        <f t="array" ref="U44">Q44+SUM(IF(S39:S43=1,U39:U43))</f>
        <v>1200</v>
      </c>
      <c r="V44" s="177">
        <f>R44+1</f>
        <v>2</v>
      </c>
      <c r="W44" s="178"/>
      <c r="X44" s="133" t="s">
        <v>51</v>
      </c>
      <c r="Y44" s="134">
        <f t="array" ref="Y44">U44+SUM(IF(W39:W43=1,Y39:Y43))</f>
        <v>1200</v>
      </c>
      <c r="Z44" s="177">
        <f>V44+1</f>
        <v>3</v>
      </c>
      <c r="AA44" s="178"/>
      <c r="AB44" s="133" t="s">
        <v>51</v>
      </c>
      <c r="AC44" s="134">
        <f t="array" ref="AC44">Y44+SUM(IF(AA39:AA43=1,AC39:AC43))</f>
        <v>1200</v>
      </c>
      <c r="AH44"/>
      <c r="AJ44"/>
      <c r="AK44" s="93"/>
      <c r="AL44" s="94"/>
      <c r="AM44"/>
    </row>
    <row r="45" spans="2:39" s="89" customFormat="1" x14ac:dyDescent="0.2">
      <c r="B45" s="190"/>
      <c r="C45" s="191"/>
      <c r="D45" s="104" t="s">
        <v>60</v>
      </c>
      <c r="E45" s="21">
        <f t="array" ref="E45">AC37+SUM(IF(C39:C43=2,E39:E43))-SUM(IF(B39:B43={33},E39:E43))</f>
        <v>5000</v>
      </c>
      <c r="F45" s="190"/>
      <c r="G45" s="191"/>
      <c r="H45" s="104" t="s">
        <v>60</v>
      </c>
      <c r="I45" s="21">
        <f t="array" ref="I45">E45+SUM(IF(G39:G43=2,I39:I43))-SUM(IF(F39:F43={33},I39:I43))</f>
        <v>5000</v>
      </c>
      <c r="J45" s="173"/>
      <c r="K45" s="174"/>
      <c r="L45" s="107" t="s">
        <v>60</v>
      </c>
      <c r="M45" s="152">
        <f t="array" ref="M45">I45+SUM(IF(K39:K43=2,M39:M43))-SUM(IF(J39:J43={33},M39:M43))</f>
        <v>5000</v>
      </c>
      <c r="N45" s="190"/>
      <c r="O45" s="191"/>
      <c r="P45" s="104" t="s">
        <v>60</v>
      </c>
      <c r="Q45" s="21">
        <f t="array" ref="Q45">M45+SUM(IF(O39:O43=2,Q39:Q43))-SUM(IF(N39:N43={33},Q39:Q43))</f>
        <v>5000</v>
      </c>
      <c r="R45" s="177"/>
      <c r="S45" s="178"/>
      <c r="T45" s="133" t="s">
        <v>60</v>
      </c>
      <c r="U45" s="135">
        <f t="array" ref="U45">Q45+SUM(IF(S39:S43=2,U39:U43))-SUM(IF(R39:R43={33},U39:U43))</f>
        <v>5000</v>
      </c>
      <c r="V45" s="177"/>
      <c r="W45" s="178"/>
      <c r="X45" s="133" t="s">
        <v>60</v>
      </c>
      <c r="Y45" s="135">
        <f t="array" ref="Y45">U45+SUM(IF(W39:W43=2,Y39:Y43))-SUM(IF(V39:V43={33},Y39:Y43))</f>
        <v>5000</v>
      </c>
      <c r="Z45" s="177"/>
      <c r="AA45" s="178"/>
      <c r="AB45" s="133" t="s">
        <v>60</v>
      </c>
      <c r="AC45" s="135">
        <f t="array" ref="AC45">Y45+SUM(IF(AA39:AA43=2,AC39:AC43))-SUM(IF(Z39:Z43={33},AC39:AC43))</f>
        <v>5000</v>
      </c>
      <c r="AH45"/>
      <c r="AJ45"/>
      <c r="AK45" s="93"/>
      <c r="AL45" s="94"/>
      <c r="AM45"/>
    </row>
    <row r="46" spans="2:39" ht="13.5" thickBot="1" x14ac:dyDescent="0.25">
      <c r="B46" s="192"/>
      <c r="C46" s="193"/>
      <c r="D46" s="105" t="s">
        <v>48</v>
      </c>
      <c r="E46" s="25">
        <f t="array" ref="E46">AC38+SUM(IF(C39:C43=3,E39:E43))-SUM(IF(B39:B43={34},E39:E43))</f>
        <v>-800</v>
      </c>
      <c r="F46" s="192"/>
      <c r="G46" s="193"/>
      <c r="H46" s="105" t="s">
        <v>48</v>
      </c>
      <c r="I46" s="25">
        <f t="array" ref="I46">E46+SUM(IF(G39:G43=3,I39:I43))-SUM(IF(F39:F43={34},I39:I43))</f>
        <v>-800</v>
      </c>
      <c r="J46" s="175"/>
      <c r="K46" s="176"/>
      <c r="L46" s="153" t="s">
        <v>48</v>
      </c>
      <c r="M46" s="154">
        <f t="array" ref="M46">I46+SUM(IF(K39:K43=3,M39:M43))-SUM(IF(J39:J43={34},M39:M43))</f>
        <v>-800</v>
      </c>
      <c r="N46" s="192"/>
      <c r="O46" s="193"/>
      <c r="P46" s="105" t="s">
        <v>48</v>
      </c>
      <c r="Q46" s="25">
        <f t="array" ref="Q46">M46+SUM(IF(O39:O43=3,Q39:Q43))-SUM(IF(N39:N43={34},Q39:Q43))</f>
        <v>-800</v>
      </c>
      <c r="R46" s="179"/>
      <c r="S46" s="180"/>
      <c r="T46" s="136" t="s">
        <v>48</v>
      </c>
      <c r="U46" s="137">
        <f t="array" ref="U46">Q46+SUM(IF(S39:S43=3,U39:U43))-SUM(IF(R39:R43={34},U39:U43))</f>
        <v>-800</v>
      </c>
      <c r="V46" s="179"/>
      <c r="W46" s="180"/>
      <c r="X46" s="136" t="s">
        <v>48</v>
      </c>
      <c r="Y46" s="137">
        <f t="array" ref="Y46">U46+SUM(IF(W39:W43=3,Y39:Y43))-SUM(IF(V39:V43={34},Y39:Y43))</f>
        <v>-800</v>
      </c>
      <c r="Z46" s="179"/>
      <c r="AA46" s="180"/>
      <c r="AB46" s="136" t="s">
        <v>48</v>
      </c>
      <c r="AC46" s="137">
        <f t="array" ref="AC46">Y46+SUM(IF(AA39:AA43=3,AC39:AC43))-SUM(IF(Z39:Z43={34},AC39:AC43))</f>
        <v>-800</v>
      </c>
    </row>
    <row r="47" spans="2:39" x14ac:dyDescent="0.2">
      <c r="B47" s="127"/>
      <c r="C47" s="128"/>
      <c r="D47" s="129"/>
      <c r="E47" s="130"/>
      <c r="F47" s="131"/>
      <c r="G47" s="132"/>
      <c r="H47" s="133"/>
      <c r="I47" s="134"/>
      <c r="J47" s="131"/>
      <c r="K47" s="132"/>
      <c r="L47" s="133"/>
      <c r="M47" s="134"/>
      <c r="N47" s="127"/>
      <c r="O47" s="128"/>
      <c r="P47" s="129"/>
      <c r="Q47" s="130"/>
      <c r="R47" s="127"/>
      <c r="S47" s="128"/>
      <c r="T47" s="129"/>
      <c r="U47" s="130"/>
      <c r="V47" s="127"/>
      <c r="W47" s="128"/>
      <c r="X47" s="129"/>
      <c r="Y47" s="130"/>
      <c r="Z47" s="127"/>
      <c r="AA47" s="128"/>
      <c r="AB47" s="129"/>
      <c r="AC47" s="130"/>
    </row>
    <row r="48" spans="2:39" x14ac:dyDescent="0.2">
      <c r="B48" s="131"/>
      <c r="C48" s="132"/>
      <c r="D48" s="133"/>
      <c r="E48" s="134"/>
      <c r="F48" s="131"/>
      <c r="G48" s="132"/>
      <c r="H48" s="133"/>
      <c r="I48" s="134"/>
      <c r="J48" s="131"/>
      <c r="K48" s="132"/>
      <c r="L48" s="133"/>
      <c r="M48" s="134"/>
      <c r="N48" s="131"/>
      <c r="O48" s="132"/>
      <c r="P48" s="133"/>
      <c r="Q48" s="134"/>
      <c r="R48" s="131"/>
      <c r="S48" s="132"/>
      <c r="T48" s="133"/>
      <c r="U48" s="134"/>
      <c r="V48" s="131"/>
      <c r="W48" s="132"/>
      <c r="X48" s="133"/>
      <c r="Y48" s="134"/>
      <c r="Z48" s="131"/>
      <c r="AA48" s="132"/>
      <c r="AB48" s="133"/>
      <c r="AC48" s="134"/>
    </row>
    <row r="49" spans="2:29" x14ac:dyDescent="0.2">
      <c r="B49" s="131"/>
      <c r="C49" s="132"/>
      <c r="D49" s="133"/>
      <c r="E49" s="134"/>
      <c r="F49" s="131"/>
      <c r="G49" s="132"/>
      <c r="H49" s="133"/>
      <c r="I49" s="134"/>
      <c r="J49" s="131"/>
      <c r="K49" s="132"/>
      <c r="L49" s="133"/>
      <c r="M49" s="134"/>
      <c r="N49" s="131"/>
      <c r="O49" s="132"/>
      <c r="P49" s="133"/>
      <c r="Q49" s="134"/>
      <c r="R49" s="131"/>
      <c r="S49" s="132"/>
      <c r="T49" s="133"/>
      <c r="U49" s="134"/>
      <c r="V49" s="131"/>
      <c r="W49" s="132"/>
      <c r="X49" s="133"/>
      <c r="Y49" s="134"/>
      <c r="Z49" s="131"/>
      <c r="AA49" s="132"/>
      <c r="AB49" s="133"/>
      <c r="AC49" s="134"/>
    </row>
    <row r="50" spans="2:29" x14ac:dyDescent="0.2">
      <c r="B50" s="131"/>
      <c r="C50" s="132"/>
      <c r="D50" s="133"/>
      <c r="E50" s="134"/>
      <c r="F50" s="131"/>
      <c r="G50" s="132"/>
      <c r="H50" s="133"/>
      <c r="I50" s="134"/>
      <c r="J50" s="131"/>
      <c r="K50" s="132"/>
      <c r="L50" s="133"/>
      <c r="M50" s="134"/>
      <c r="N50" s="131"/>
      <c r="O50" s="132"/>
      <c r="P50" s="133"/>
      <c r="Q50" s="134"/>
      <c r="R50" s="131"/>
      <c r="S50" s="132"/>
      <c r="T50" s="133"/>
      <c r="U50" s="134"/>
      <c r="V50" s="131"/>
      <c r="W50" s="132"/>
      <c r="X50" s="133"/>
      <c r="Y50" s="134"/>
      <c r="Z50" s="131"/>
      <c r="AA50" s="132"/>
      <c r="AB50" s="133"/>
      <c r="AC50" s="134"/>
    </row>
    <row r="51" spans="2:29" x14ac:dyDescent="0.2">
      <c r="B51" s="131"/>
      <c r="C51" s="132"/>
      <c r="D51" s="133"/>
      <c r="E51" s="134"/>
      <c r="F51" s="131"/>
      <c r="G51" s="132"/>
      <c r="H51" s="133"/>
      <c r="I51" s="134"/>
      <c r="J51" s="131"/>
      <c r="K51" s="132"/>
      <c r="L51" s="133"/>
      <c r="M51" s="134"/>
      <c r="N51" s="131"/>
      <c r="O51" s="132"/>
      <c r="P51" s="133"/>
      <c r="Q51" s="134"/>
      <c r="R51" s="131"/>
      <c r="S51" s="132"/>
      <c r="T51" s="133"/>
      <c r="U51" s="134"/>
      <c r="V51" s="131"/>
      <c r="W51" s="132"/>
      <c r="X51" s="133"/>
      <c r="Y51" s="134"/>
      <c r="Z51" s="131"/>
      <c r="AA51" s="132"/>
      <c r="AB51" s="133"/>
      <c r="AC51" s="134"/>
    </row>
    <row r="52" spans="2:29" x14ac:dyDescent="0.2">
      <c r="B52" s="177">
        <f>Z44+1</f>
        <v>4</v>
      </c>
      <c r="C52" s="178"/>
      <c r="D52" s="133" t="s">
        <v>51</v>
      </c>
      <c r="E52" s="134">
        <f t="array" ref="E52">AC44+SUM(IF(C47:C51=1,E47:E51))</f>
        <v>1200</v>
      </c>
      <c r="F52" s="177">
        <f>B52+1</f>
        <v>5</v>
      </c>
      <c r="G52" s="178"/>
      <c r="H52" s="133" t="s">
        <v>51</v>
      </c>
      <c r="I52" s="134">
        <f t="array" ref="I52">E52+SUM(IF(G47:G51=1,I47:I51))</f>
        <v>1200</v>
      </c>
      <c r="J52" s="177">
        <f>F52+1</f>
        <v>6</v>
      </c>
      <c r="K52" s="178"/>
      <c r="L52" s="133" t="s">
        <v>51</v>
      </c>
      <c r="M52" s="134">
        <f t="array" ref="M52">I52+SUM(IF(K47:K51=1,M47:M51))</f>
        <v>1200</v>
      </c>
      <c r="N52" s="177">
        <f>J52+1</f>
        <v>7</v>
      </c>
      <c r="O52" s="178"/>
      <c r="P52" s="133" t="s">
        <v>51</v>
      </c>
      <c r="Q52" s="134">
        <f t="array" ref="Q52">M52+SUM(IF(O47:O51=1,Q47:Q51))</f>
        <v>1200</v>
      </c>
      <c r="R52" s="177">
        <f>N52+1</f>
        <v>8</v>
      </c>
      <c r="S52" s="178"/>
      <c r="T52" s="133" t="s">
        <v>51</v>
      </c>
      <c r="U52" s="134">
        <f t="array" ref="U52">Q52+SUM(IF(S47:S51=1,U47:U51))</f>
        <v>1200</v>
      </c>
      <c r="V52" s="177">
        <f>R52+1</f>
        <v>9</v>
      </c>
      <c r="W52" s="178"/>
      <c r="X52" s="133" t="s">
        <v>51</v>
      </c>
      <c r="Y52" s="134">
        <f t="array" ref="Y52">U52+SUM(IF(W47:W51=1,Y47:Y51))</f>
        <v>1200</v>
      </c>
      <c r="Z52" s="177">
        <f>V52+1</f>
        <v>10</v>
      </c>
      <c r="AA52" s="178"/>
      <c r="AB52" s="133" t="s">
        <v>51</v>
      </c>
      <c r="AC52" s="134">
        <f t="array" ref="AC52">Y52+SUM(IF(AA47:AA51=1,AC47:AC51))</f>
        <v>1200</v>
      </c>
    </row>
    <row r="53" spans="2:29" x14ac:dyDescent="0.2">
      <c r="B53" s="177"/>
      <c r="C53" s="178"/>
      <c r="D53" s="133" t="s">
        <v>60</v>
      </c>
      <c r="E53" s="135">
        <f t="array" ref="E53">AC45+SUM(IF(C47:C51=2,E47:E51))-SUM(IF(B47:B51={33},E47:E51))</f>
        <v>5000</v>
      </c>
      <c r="F53" s="177"/>
      <c r="G53" s="178"/>
      <c r="H53" s="133" t="s">
        <v>60</v>
      </c>
      <c r="I53" s="135">
        <f t="array" ref="I53">E53+SUM(IF(G47:G51=2,I47:I51))-SUM(IF(F47:F51={33},I47:I51))</f>
        <v>5000</v>
      </c>
      <c r="J53" s="177"/>
      <c r="K53" s="178"/>
      <c r="L53" s="133" t="s">
        <v>60</v>
      </c>
      <c r="M53" s="135">
        <f t="array" ref="M53">I53+SUM(IF(K47:K51=2,M47:M51))-SUM(IF(J47:J51={33},M47:M51))</f>
        <v>5000</v>
      </c>
      <c r="N53" s="177"/>
      <c r="O53" s="178"/>
      <c r="P53" s="133" t="s">
        <v>60</v>
      </c>
      <c r="Q53" s="135">
        <f t="array" ref="Q53">M53+SUM(IF(O47:O51=2,Q47:Q51))-SUM(IF(N47:N51={33},Q47:Q51))</f>
        <v>5000</v>
      </c>
      <c r="R53" s="177"/>
      <c r="S53" s="178"/>
      <c r="T53" s="133" t="s">
        <v>60</v>
      </c>
      <c r="U53" s="135">
        <f t="array" ref="U53">Q53+SUM(IF(S47:S51=2,U47:U51))-SUM(IF(R47:R51={33},U47:U51))</f>
        <v>5000</v>
      </c>
      <c r="V53" s="177"/>
      <c r="W53" s="178"/>
      <c r="X53" s="133" t="s">
        <v>60</v>
      </c>
      <c r="Y53" s="135">
        <f t="array" ref="Y53">U53+SUM(IF(W47:W51=2,Y47:Y51))-SUM(IF(V47:V51={33},Y47:Y51))</f>
        <v>5000</v>
      </c>
      <c r="Z53" s="177"/>
      <c r="AA53" s="178"/>
      <c r="AB53" s="133" t="s">
        <v>60</v>
      </c>
      <c r="AC53" s="135">
        <f t="array" ref="AC53">Y53+SUM(IF(AA47:AA51=2,AC47:AC51))-SUM(IF(Z47:Z51={33},AC47:AC51))</f>
        <v>5000</v>
      </c>
    </row>
    <row r="54" spans="2:29" ht="13.5" thickBot="1" x14ac:dyDescent="0.25">
      <c r="B54" s="179"/>
      <c r="C54" s="180"/>
      <c r="D54" s="136" t="s">
        <v>48</v>
      </c>
      <c r="E54" s="137">
        <f t="array" ref="E54">AC46+SUM(IF(C47:C51=3,E47:E51))-SUM(IF(B47:B51={34},E47:E51))</f>
        <v>-800</v>
      </c>
      <c r="F54" s="179"/>
      <c r="G54" s="180"/>
      <c r="H54" s="136" t="s">
        <v>48</v>
      </c>
      <c r="I54" s="137">
        <f t="array" ref="I54">E54+SUM(IF(G47:G51=3,I47:I51))-SUM(IF(F47:F51={34},I47:I51))</f>
        <v>-800</v>
      </c>
      <c r="J54" s="179"/>
      <c r="K54" s="180"/>
      <c r="L54" s="136" t="s">
        <v>48</v>
      </c>
      <c r="M54" s="137">
        <f t="array" ref="M54">I54+SUM(IF(K47:K51=3,M47:M51))-SUM(IF(J47:J51={34},M47:M51))</f>
        <v>-800</v>
      </c>
      <c r="N54" s="179"/>
      <c r="O54" s="180"/>
      <c r="P54" s="136" t="s">
        <v>48</v>
      </c>
      <c r="Q54" s="137">
        <f t="array" ref="Q54">M54+SUM(IF(O47:O51=3,Q47:Q51))-SUM(IF(N47:N51={34},Q47:Q51))</f>
        <v>-800</v>
      </c>
      <c r="R54" s="179"/>
      <c r="S54" s="180"/>
      <c r="T54" s="136" t="s">
        <v>48</v>
      </c>
      <c r="U54" s="137">
        <f t="array" ref="U54">Q54+SUM(IF(S47:S51=3,U47:U51))-SUM(IF(R47:R51={34},U47:U51))</f>
        <v>-800</v>
      </c>
      <c r="V54" s="179"/>
      <c r="W54" s="180"/>
      <c r="X54" s="136" t="s">
        <v>48</v>
      </c>
      <c r="Y54" s="137">
        <f t="array" ref="Y54">U54+SUM(IF(W47:W51=3,Y47:Y51))-SUM(IF(V47:V51={34},Y47:Y51))</f>
        <v>-800</v>
      </c>
      <c r="Z54" s="179"/>
      <c r="AA54" s="180"/>
      <c r="AB54" s="136" t="s">
        <v>48</v>
      </c>
      <c r="AC54" s="137">
        <f t="array" ref="AC54">Y54+SUM(IF(AA47:AA51=3,AC47:AC51))-SUM(IF(Z47:Z51={34},AC47:AC51))</f>
        <v>-800</v>
      </c>
    </row>
    <row r="55" spans="2:29" x14ac:dyDescent="0.2">
      <c r="D55" s="90" t="s">
        <v>52</v>
      </c>
      <c r="E55" s="2">
        <f>M52</f>
        <v>1200</v>
      </c>
      <c r="H55" s="2">
        <f>E55-E2</f>
        <v>0</v>
      </c>
      <c r="V55" s="15"/>
      <c r="W55" s="15"/>
      <c r="X55" s="15"/>
    </row>
    <row r="56" spans="2:29" x14ac:dyDescent="0.2">
      <c r="D56" s="112" t="s">
        <v>62</v>
      </c>
      <c r="E56" s="2">
        <f>M53</f>
        <v>5000</v>
      </c>
      <c r="H56" s="2">
        <f>E56-E3</f>
        <v>0</v>
      </c>
      <c r="V56" s="15"/>
      <c r="W56" s="15"/>
      <c r="X56" s="15"/>
    </row>
    <row r="57" spans="2:29" x14ac:dyDescent="0.2">
      <c r="D57" s="90" t="s">
        <v>53</v>
      </c>
      <c r="E57" s="2">
        <f>M54</f>
        <v>-800</v>
      </c>
      <c r="H57" s="2">
        <f>E57-E4</f>
        <v>0</v>
      </c>
    </row>
  </sheetData>
  <mergeCells count="50">
    <mergeCell ref="F2:AC4"/>
    <mergeCell ref="B5:E5"/>
    <mergeCell ref="F5:I5"/>
    <mergeCell ref="J5:M5"/>
    <mergeCell ref="N5:Q5"/>
    <mergeCell ref="R5:U5"/>
    <mergeCell ref="V5:Y5"/>
    <mergeCell ref="Z5:AC5"/>
    <mergeCell ref="Z12:AA14"/>
    <mergeCell ref="B20:C22"/>
    <mergeCell ref="F20:G22"/>
    <mergeCell ref="J20:K22"/>
    <mergeCell ref="N20:O22"/>
    <mergeCell ref="R20:S22"/>
    <mergeCell ref="V20:W22"/>
    <mergeCell ref="Z20:AA22"/>
    <mergeCell ref="B12:C14"/>
    <mergeCell ref="F12:G14"/>
    <mergeCell ref="J12:K14"/>
    <mergeCell ref="N12:O14"/>
    <mergeCell ref="R12:S14"/>
    <mergeCell ref="V12:W14"/>
    <mergeCell ref="Z28:AA30"/>
    <mergeCell ref="B36:C38"/>
    <mergeCell ref="F36:G38"/>
    <mergeCell ref="J36:K38"/>
    <mergeCell ref="N36:O38"/>
    <mergeCell ref="R36:S38"/>
    <mergeCell ref="V36:W38"/>
    <mergeCell ref="Z36:AA38"/>
    <mergeCell ref="B28:C30"/>
    <mergeCell ref="F28:G30"/>
    <mergeCell ref="J28:K30"/>
    <mergeCell ref="N28:O30"/>
    <mergeCell ref="R28:S30"/>
    <mergeCell ref="V28:W30"/>
    <mergeCell ref="Z44:AA46"/>
    <mergeCell ref="B52:C54"/>
    <mergeCell ref="F52:G54"/>
    <mergeCell ref="J52:K54"/>
    <mergeCell ref="N52:O54"/>
    <mergeCell ref="R52:S54"/>
    <mergeCell ref="V52:W54"/>
    <mergeCell ref="Z52:AA54"/>
    <mergeCell ref="B44:C46"/>
    <mergeCell ref="F44:G46"/>
    <mergeCell ref="J44:K46"/>
    <mergeCell ref="N44:O46"/>
    <mergeCell ref="R44:S46"/>
    <mergeCell ref="V44:W46"/>
  </mergeCells>
  <conditionalFormatting sqref="E12">
    <cfRule type="cellIs" dxfId="293" priority="48" operator="lessThan">
      <formula>0</formula>
    </cfRule>
  </conditionalFormatting>
  <conditionalFormatting sqref="M12">
    <cfRule type="cellIs" dxfId="292" priority="46" operator="lessThan">
      <formula>0</formula>
    </cfRule>
  </conditionalFormatting>
  <conditionalFormatting sqref="Q12">
    <cfRule type="cellIs" dxfId="291" priority="45" operator="lessThan">
      <formula>0</formula>
    </cfRule>
  </conditionalFormatting>
  <conditionalFormatting sqref="AC12">
    <cfRule type="cellIs" dxfId="290" priority="42" operator="lessThan">
      <formula>0</formula>
    </cfRule>
  </conditionalFormatting>
  <conditionalFormatting sqref="E20">
    <cfRule type="cellIs" dxfId="289" priority="41" operator="lessThan">
      <formula>0</formula>
    </cfRule>
  </conditionalFormatting>
  <conditionalFormatting sqref="I20">
    <cfRule type="cellIs" dxfId="288" priority="40" operator="lessThan">
      <formula>0</formula>
    </cfRule>
  </conditionalFormatting>
  <conditionalFormatting sqref="M20">
    <cfRule type="cellIs" dxfId="287" priority="39" operator="lessThan">
      <formula>0</formula>
    </cfRule>
  </conditionalFormatting>
  <conditionalFormatting sqref="Q20">
    <cfRule type="cellIs" dxfId="286" priority="38" operator="lessThan">
      <formula>0</formula>
    </cfRule>
  </conditionalFormatting>
  <conditionalFormatting sqref="U20">
    <cfRule type="cellIs" dxfId="285" priority="37" operator="lessThan">
      <formula>0</formula>
    </cfRule>
  </conditionalFormatting>
  <conditionalFormatting sqref="Y20">
    <cfRule type="cellIs" dxfId="284" priority="36" operator="lessThan">
      <formula>0</formula>
    </cfRule>
  </conditionalFormatting>
  <conditionalFormatting sqref="AC20">
    <cfRule type="cellIs" dxfId="283" priority="35" operator="lessThan">
      <formula>0</formula>
    </cfRule>
  </conditionalFormatting>
  <conditionalFormatting sqref="I28">
    <cfRule type="cellIs" dxfId="282" priority="34" operator="lessThan">
      <formula>0</formula>
    </cfRule>
  </conditionalFormatting>
  <conditionalFormatting sqref="M28">
    <cfRule type="cellIs" dxfId="281" priority="33" operator="lessThan">
      <formula>0</formula>
    </cfRule>
  </conditionalFormatting>
  <conditionalFormatting sqref="Q28">
    <cfRule type="cellIs" dxfId="280" priority="32" operator="lessThan">
      <formula>0</formula>
    </cfRule>
  </conditionalFormatting>
  <conditionalFormatting sqref="U28">
    <cfRule type="cellIs" dxfId="279" priority="31" operator="lessThan">
      <formula>0</formula>
    </cfRule>
  </conditionalFormatting>
  <conditionalFormatting sqref="Y28">
    <cfRule type="cellIs" dxfId="278" priority="30" operator="lessThan">
      <formula>0</formula>
    </cfRule>
  </conditionalFormatting>
  <conditionalFormatting sqref="AC28">
    <cfRule type="cellIs" dxfId="277" priority="29" operator="lessThan">
      <formula>0</formula>
    </cfRule>
  </conditionalFormatting>
  <conditionalFormatting sqref="I36">
    <cfRule type="cellIs" dxfId="276" priority="28" operator="lessThan">
      <formula>0</formula>
    </cfRule>
  </conditionalFormatting>
  <conditionalFormatting sqref="M36">
    <cfRule type="cellIs" dxfId="275" priority="27" operator="lessThan">
      <formula>0</formula>
    </cfRule>
  </conditionalFormatting>
  <conditionalFormatting sqref="Q36">
    <cfRule type="cellIs" dxfId="274" priority="26" operator="lessThan">
      <formula>0</formula>
    </cfRule>
  </conditionalFormatting>
  <conditionalFormatting sqref="U36">
    <cfRule type="cellIs" dxfId="273" priority="25" operator="lessThan">
      <formula>0</formula>
    </cfRule>
  </conditionalFormatting>
  <conditionalFormatting sqref="Y36">
    <cfRule type="cellIs" dxfId="272" priority="24" operator="lessThan">
      <formula>0</formula>
    </cfRule>
  </conditionalFormatting>
  <conditionalFormatting sqref="AC36">
    <cfRule type="cellIs" dxfId="271" priority="23" operator="lessThan">
      <formula>0</formula>
    </cfRule>
  </conditionalFormatting>
  <conditionalFormatting sqref="I44">
    <cfRule type="cellIs" dxfId="270" priority="22" operator="lessThan">
      <formula>0</formula>
    </cfRule>
  </conditionalFormatting>
  <conditionalFormatting sqref="M44">
    <cfRule type="cellIs" dxfId="269" priority="21" operator="lessThan">
      <formula>0</formula>
    </cfRule>
  </conditionalFormatting>
  <conditionalFormatting sqref="Y44">
    <cfRule type="cellIs" dxfId="268" priority="18" operator="lessThan">
      <formula>0</formula>
    </cfRule>
  </conditionalFormatting>
  <conditionalFormatting sqref="AC44">
    <cfRule type="cellIs" dxfId="267" priority="17" operator="lessThan">
      <formula>0</formula>
    </cfRule>
  </conditionalFormatting>
  <conditionalFormatting sqref="I52">
    <cfRule type="cellIs" dxfId="266" priority="16" operator="lessThan">
      <formula>0</formula>
    </cfRule>
  </conditionalFormatting>
  <conditionalFormatting sqref="M52">
    <cfRule type="cellIs" dxfId="265" priority="15" operator="lessThan">
      <formula>0</formula>
    </cfRule>
  </conditionalFormatting>
  <conditionalFormatting sqref="U52">
    <cfRule type="cellIs" dxfId="264" priority="14" operator="lessThan">
      <formula>0</formula>
    </cfRule>
  </conditionalFormatting>
  <conditionalFormatting sqref="Y52">
    <cfRule type="cellIs" dxfId="263" priority="13" operator="lessThan">
      <formula>0</formula>
    </cfRule>
  </conditionalFormatting>
  <conditionalFormatting sqref="AC52">
    <cfRule type="cellIs" dxfId="262" priority="12" operator="lessThan">
      <formula>0</formula>
    </cfRule>
  </conditionalFormatting>
  <conditionalFormatting sqref="E28">
    <cfRule type="cellIs" dxfId="261" priority="11" operator="lessThan">
      <formula>0</formula>
    </cfRule>
  </conditionalFormatting>
  <conditionalFormatting sqref="E36">
    <cfRule type="cellIs" dxfId="260" priority="10" operator="lessThan">
      <formula>0</formula>
    </cfRule>
  </conditionalFormatting>
  <conditionalFormatting sqref="E44">
    <cfRule type="cellIs" dxfId="259" priority="9" operator="lessThan">
      <formula>0</formula>
    </cfRule>
  </conditionalFormatting>
  <conditionalFormatting sqref="Q52">
    <cfRule type="cellIs" dxfId="258" priority="7" operator="lessThan">
      <formula>0</formula>
    </cfRule>
  </conditionalFormatting>
  <conditionalFormatting sqref="I12">
    <cfRule type="cellIs" dxfId="257" priority="6" operator="lessThan">
      <formula>0</formula>
    </cfRule>
  </conditionalFormatting>
  <conditionalFormatting sqref="Q44">
    <cfRule type="cellIs" dxfId="256" priority="5" operator="lessThan">
      <formula>0</formula>
    </cfRule>
  </conditionalFormatting>
  <conditionalFormatting sqref="U44">
    <cfRule type="cellIs" dxfId="255" priority="4" operator="lessThan">
      <formula>0</formula>
    </cfRule>
  </conditionalFormatting>
  <conditionalFormatting sqref="U12">
    <cfRule type="cellIs" dxfId="254" priority="3" operator="lessThan">
      <formula>0</formula>
    </cfRule>
  </conditionalFormatting>
  <conditionalFormatting sqref="Y12">
    <cfRule type="cellIs" dxfId="253" priority="2" operator="lessThan">
      <formula>0</formula>
    </cfRule>
  </conditionalFormatting>
  <conditionalFormatting sqref="E52">
    <cfRule type="cellIs" dxfId="252" priority="1" operator="lessThan">
      <formula>0</formula>
    </cfRule>
  </conditionalFormatting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0070C0"/>
  </sheetPr>
  <dimension ref="B1:AM57"/>
  <sheetViews>
    <sheetView zoomScale="70" zoomScaleNormal="70" workbookViewId="0">
      <selection activeCell="B55" sqref="B55"/>
    </sheetView>
  </sheetViews>
  <sheetFormatPr defaultRowHeight="12.75" x14ac:dyDescent="0.2"/>
  <cols>
    <col min="1" max="1" width="2.7109375" customWidth="1"/>
    <col min="2" max="3" width="3.28515625" customWidth="1"/>
    <col min="4" max="4" width="10.7109375" customWidth="1"/>
    <col min="5" max="5" width="12.5703125" customWidth="1"/>
    <col min="6" max="7" width="3.42578125" customWidth="1"/>
    <col min="8" max="8" width="10.7109375" customWidth="1"/>
    <col min="9" max="9" width="12.7109375" customWidth="1"/>
    <col min="10" max="11" width="3.42578125" customWidth="1"/>
    <col min="12" max="12" width="10.7109375" customWidth="1"/>
    <col min="13" max="13" width="12.7109375" customWidth="1"/>
    <col min="14" max="15" width="3.42578125" customWidth="1"/>
    <col min="16" max="16" width="10.7109375" customWidth="1"/>
    <col min="17" max="17" width="12.7109375" customWidth="1"/>
    <col min="18" max="19" width="3.42578125" customWidth="1"/>
    <col min="20" max="20" width="10.7109375" customWidth="1"/>
    <col min="21" max="21" width="12.7109375" customWidth="1"/>
    <col min="22" max="23" width="3.42578125" customWidth="1"/>
    <col min="24" max="24" width="10.7109375" customWidth="1"/>
    <col min="25" max="25" width="12.7109375" customWidth="1"/>
    <col min="26" max="27" width="3.42578125" customWidth="1"/>
    <col min="28" max="28" width="10.7109375" customWidth="1"/>
    <col min="29" max="29" width="12.7109375" customWidth="1"/>
    <col min="30" max="30" width="2.7109375" customWidth="1"/>
    <col min="31" max="32" width="3.7109375" style="87" customWidth="1"/>
    <col min="33" max="33" width="21.85546875" style="87" bestFit="1" customWidth="1"/>
    <col min="34" max="34" width="10" bestFit="1" customWidth="1"/>
    <col min="35" max="264" width="8.7109375" customWidth="1"/>
  </cols>
  <sheetData>
    <row r="1" spans="2:39" ht="13.5" thickBot="1" x14ac:dyDescent="0.25">
      <c r="AE1" s="33" t="s">
        <v>61</v>
      </c>
    </row>
    <row r="2" spans="2:39" ht="12.75" customHeight="1" x14ac:dyDescent="0.2">
      <c r="B2" s="4"/>
      <c r="C2" s="108"/>
      <c r="D2" s="98" t="s">
        <v>52</v>
      </c>
      <c r="E2" s="88">
        <f>June!E55</f>
        <v>1200</v>
      </c>
      <c r="F2" s="181" t="str">
        <f ca="1">REPLACE(CELL("filename",A1),1,FIND("]",CELL("filename",A1)),"") &amp; " " &amp;Year</f>
        <v>July 2021</v>
      </c>
      <c r="G2" s="181"/>
      <c r="H2" s="181"/>
      <c r="I2" s="181"/>
      <c r="J2" s="181"/>
      <c r="K2" s="181"/>
      <c r="L2" s="181"/>
      <c r="M2" s="181"/>
      <c r="N2" s="181"/>
      <c r="O2" s="181"/>
      <c r="P2" s="181"/>
      <c r="Q2" s="181"/>
      <c r="R2" s="181"/>
      <c r="S2" s="181"/>
      <c r="T2" s="181"/>
      <c r="U2" s="181"/>
      <c r="V2" s="181"/>
      <c r="W2" s="181"/>
      <c r="X2" s="181"/>
      <c r="Y2" s="181"/>
      <c r="Z2" s="181"/>
      <c r="AA2" s="181"/>
      <c r="AB2" s="181"/>
      <c r="AC2" s="182"/>
      <c r="AE2" s="87">
        <v>1</v>
      </c>
      <c r="AG2" s="87" t="s">
        <v>51</v>
      </c>
    </row>
    <row r="3" spans="2:39" ht="12.75" customHeight="1" x14ac:dyDescent="0.2">
      <c r="B3" s="6"/>
      <c r="C3" s="87"/>
      <c r="D3" s="112" t="s">
        <v>62</v>
      </c>
      <c r="E3" s="7">
        <f>June!E56</f>
        <v>5000</v>
      </c>
      <c r="F3" s="183"/>
      <c r="G3" s="183"/>
      <c r="H3" s="183"/>
      <c r="I3" s="183"/>
      <c r="J3" s="183"/>
      <c r="K3" s="183"/>
      <c r="L3" s="183"/>
      <c r="M3" s="183"/>
      <c r="N3" s="183"/>
      <c r="O3" s="183"/>
      <c r="P3" s="183"/>
      <c r="Q3" s="183"/>
      <c r="R3" s="183"/>
      <c r="S3" s="183"/>
      <c r="T3" s="183"/>
      <c r="U3" s="183"/>
      <c r="V3" s="183"/>
      <c r="W3" s="183"/>
      <c r="X3" s="183"/>
      <c r="Y3" s="183"/>
      <c r="Z3" s="183"/>
      <c r="AA3" s="183"/>
      <c r="AB3" s="183"/>
      <c r="AC3" s="184"/>
      <c r="AE3" s="87">
        <v>2</v>
      </c>
      <c r="AG3" s="87" t="s">
        <v>60</v>
      </c>
    </row>
    <row r="4" spans="2:39" ht="13.5" customHeight="1" thickBot="1" x14ac:dyDescent="0.25">
      <c r="B4" s="11"/>
      <c r="C4" s="109"/>
      <c r="D4" s="99" t="s">
        <v>53</v>
      </c>
      <c r="E4" s="12">
        <f>June!E57</f>
        <v>-800</v>
      </c>
      <c r="F4" s="185"/>
      <c r="G4" s="185"/>
      <c r="H4" s="185"/>
      <c r="I4" s="185"/>
      <c r="J4" s="185"/>
      <c r="K4" s="185"/>
      <c r="L4" s="185"/>
      <c r="M4" s="185"/>
      <c r="N4" s="185"/>
      <c r="O4" s="185"/>
      <c r="P4" s="185"/>
      <c r="Q4" s="185"/>
      <c r="R4" s="185"/>
      <c r="S4" s="185"/>
      <c r="T4" s="185"/>
      <c r="U4" s="185"/>
      <c r="V4" s="185"/>
      <c r="W4" s="185"/>
      <c r="X4" s="185"/>
      <c r="Y4" s="185"/>
      <c r="Z4" s="185"/>
      <c r="AA4" s="185"/>
      <c r="AB4" s="185"/>
      <c r="AC4" s="186"/>
      <c r="AE4" s="87">
        <v>3</v>
      </c>
      <c r="AG4" s="87" t="s">
        <v>48</v>
      </c>
    </row>
    <row r="5" spans="2:39" ht="13.5" thickBot="1" x14ac:dyDescent="0.25">
      <c r="B5" s="187" t="s">
        <v>40</v>
      </c>
      <c r="C5" s="188"/>
      <c r="D5" s="188"/>
      <c r="E5" s="189"/>
      <c r="F5" s="187" t="s">
        <v>41</v>
      </c>
      <c r="G5" s="188"/>
      <c r="H5" s="188"/>
      <c r="I5" s="189"/>
      <c r="J5" s="187" t="s">
        <v>42</v>
      </c>
      <c r="K5" s="188"/>
      <c r="L5" s="188"/>
      <c r="M5" s="189"/>
      <c r="N5" s="187" t="s">
        <v>43</v>
      </c>
      <c r="O5" s="188"/>
      <c r="P5" s="188"/>
      <c r="Q5" s="189"/>
      <c r="R5" s="187" t="s">
        <v>44</v>
      </c>
      <c r="S5" s="188"/>
      <c r="T5" s="188"/>
      <c r="U5" s="189"/>
      <c r="V5" s="187" t="s">
        <v>45</v>
      </c>
      <c r="W5" s="188"/>
      <c r="X5" s="188"/>
      <c r="Y5" s="189"/>
      <c r="Z5" s="187" t="s">
        <v>39</v>
      </c>
      <c r="AA5" s="188"/>
      <c r="AB5" s="188"/>
      <c r="AC5" s="189"/>
      <c r="AE5" s="33" t="s">
        <v>46</v>
      </c>
      <c r="AH5" s="1" t="s">
        <v>54</v>
      </c>
      <c r="AK5" s="93"/>
      <c r="AL5" s="94"/>
    </row>
    <row r="6" spans="2:39" ht="13.5" thickBot="1" x14ac:dyDescent="0.25">
      <c r="B6" s="160" t="s">
        <v>47</v>
      </c>
      <c r="C6" s="161" t="s">
        <v>59</v>
      </c>
      <c r="D6" s="161" t="s">
        <v>49</v>
      </c>
      <c r="E6" s="162" t="s">
        <v>50</v>
      </c>
      <c r="F6" s="160" t="s">
        <v>47</v>
      </c>
      <c r="G6" s="161" t="s">
        <v>59</v>
      </c>
      <c r="H6" s="161" t="s">
        <v>49</v>
      </c>
      <c r="I6" s="162" t="s">
        <v>50</v>
      </c>
      <c r="J6" s="160" t="s">
        <v>47</v>
      </c>
      <c r="K6" s="161" t="s">
        <v>59</v>
      </c>
      <c r="L6" s="161" t="s">
        <v>49</v>
      </c>
      <c r="M6" s="162" t="s">
        <v>50</v>
      </c>
      <c r="N6" s="160" t="s">
        <v>47</v>
      </c>
      <c r="O6" s="161" t="s">
        <v>59</v>
      </c>
      <c r="P6" s="161" t="s">
        <v>49</v>
      </c>
      <c r="Q6" s="162" t="s">
        <v>50</v>
      </c>
      <c r="R6" s="160" t="s">
        <v>47</v>
      </c>
      <c r="S6" s="161" t="s">
        <v>59</v>
      </c>
      <c r="T6" s="161" t="s">
        <v>49</v>
      </c>
      <c r="U6" s="162" t="s">
        <v>50</v>
      </c>
      <c r="V6" s="160" t="s">
        <v>47</v>
      </c>
      <c r="W6" s="161" t="s">
        <v>59</v>
      </c>
      <c r="X6" s="161" t="s">
        <v>49</v>
      </c>
      <c r="Y6" s="162" t="s">
        <v>50</v>
      </c>
      <c r="Z6" s="124" t="s">
        <v>47</v>
      </c>
      <c r="AA6" s="125" t="s">
        <v>59</v>
      </c>
      <c r="AB6" s="125" t="s">
        <v>49</v>
      </c>
      <c r="AC6" s="126" t="s">
        <v>50</v>
      </c>
      <c r="AE6">
        <v>0</v>
      </c>
      <c r="AF6" s="94"/>
      <c r="AG6" t="s">
        <v>58</v>
      </c>
      <c r="AH6">
        <f t="array" ref="AH6">SUM(IF($B$7:$B$11=AE6,$E$7:$E$11),IF($F$7:$F$11=AE6,$I$7:$I$11),IF($J$7:$J$11=AE6,$M$7:$M$11),IF($N$7:$N$11=AE6,$Q$7:$Q$11),IF($R$7:$R$11=AE6,$U$7:$U$11),IF($V$7:$V$11=AE6,$Y$7:$Y$11),IF($Z$7:$Z$11=AE6,$AC$7:$AC$11),
IF($B$15:$B$19=AE6,$E$15:$E$19),IF($F$15:$F$19=AE6,$I$15:$I$19),IF($J$15:$J$19=AE6,$M$15:$M$19),IF($N$15:$N$19=AE6,$Q$15:$Q$19),IF($R$15:$R$19=AE6,$U$15:$U$19),IF($V$15:$V$19=AE6,$Y$15:$Y$19),IF($Z$15:$Z$19=AE6,$AC$15:$AC$19),
IF($B$23:$B$27=AE6,$E$23:$E$27),IF($F$23:$F$27=AE6,$I$23:$I$27),IF($J$23:$J$27=AE6,$M$23:$M$27),IF($N$23:$N$27=AE6,$Q$23:$Q$27),IF($R$23:$R$27=AE6,$U$23:$U$27),IF($V$23:$V$27=AE6,$Y$23:$Y$27),IF($Z$23:$Z$27=AE6,$AC$23:$AC$27),
IF($B$31:$B$35=AE6,$E$31:$E$35),IF($F$31:$F$35=AE6,$I$31:$I$35),IF($J$31:$J$35=AE6,$M$31:$M$35),IF($N$31:$N$35=AE6,$Q$31:$Q$35),IF($R$31:$R$35=AE6,$U$31:$U$35),IF($V$31:$V$35=AE6,$Y$31:$Y$35),IF($Z$31:$Z$35=AE6,$AC$31:$AC$35),
IF($B$39:$B$43=AE6,$E$39:$E$43),IF($F$39:$F$43=AE6,$I$39:$I$43),IF($J$39:$J$43=AE6,$M$39:$M$43),IF($N$39:$N$43=AE6,$Q$39:$Q$43),IF($R$39:$R$43=AE6,$U$39:$U$43),IF($V$39:$V$43=AE6,$Y$39:$Y$43),IF($Z$39:$Z$43=AE6,$AC$39:$AC$43),
IF($B$47:$B$51=AE6,$E$47:$E$51),IF($F$47:$F$51=AE6,$I$47:$I$51),IF($J$47:$J$51=AE6,$M$47:$M$51),IF($N$47:$N$51=AE6,$Q$47:$Q$51),IF($R$47:$R$51=AE6,$U$47:$U$51),IF($V$47:$V$51=AE6,$Y$47:$Y$51),IF($Z$47:$Z$51=AE6,$AC$47:$AC$51))</f>
        <v>0</v>
      </c>
    </row>
    <row r="7" spans="2:39" s="89" customFormat="1" x14ac:dyDescent="0.2">
      <c r="B7" s="127"/>
      <c r="C7" s="128"/>
      <c r="D7" s="129"/>
      <c r="E7" s="130"/>
      <c r="F7" s="127"/>
      <c r="G7" s="128"/>
      <c r="H7" s="129"/>
      <c r="I7" s="130"/>
      <c r="J7" s="127"/>
      <c r="K7" s="128"/>
      <c r="L7" s="129"/>
      <c r="M7" s="130"/>
      <c r="N7" s="131"/>
      <c r="O7" s="132"/>
      <c r="P7" s="133"/>
      <c r="Q7" s="134"/>
      <c r="R7" s="102"/>
      <c r="S7" s="96"/>
      <c r="T7" s="107"/>
      <c r="U7" s="56"/>
      <c r="V7" s="102"/>
      <c r="W7" s="96"/>
      <c r="X7" s="113"/>
      <c r="Y7" s="56"/>
      <c r="Z7" s="91"/>
      <c r="AA7" s="110"/>
      <c r="AB7" s="103"/>
      <c r="AC7" s="60"/>
      <c r="AE7" s="5">
        <v>1</v>
      </c>
      <c r="AF7" s="94"/>
      <c r="AG7" s="9" t="str">
        <f>January!AG7</f>
        <v>Groceries</v>
      </c>
      <c r="AH7">
        <f t="array" ref="AH7">SUM(IF($B$7:$B$11=AE7,$E$7:$E$11),IF($F$7:$F$11=AE7,$I$7:$I$11),IF($J$7:$J$11=AE7,$M$7:$M$11),IF($N$7:$N$11=AE7,$Q$7:$Q$11),IF($R$7:$R$11=AE7,$U$7:$U$11),IF($V$7:$V$11=AE7,$Y$7:$Y$11),IF($Z$7:$Z$11=AE7,$AC$7:$AC$11),
IF($B$15:$B$19=AE7,$E$15:$E$19),IF($F$15:$F$19=AE7,$I$15:$I$19),IF($J$15:$J$19=AE7,$M$15:$M$19),IF($N$15:$N$19=AE7,$Q$15:$Q$19),IF($R$15:$R$19=AE7,$U$15:$U$19),IF($V$15:$V$19=AE7,$Y$15:$Y$19),IF($Z$15:$Z$19=AE7,$AC$15:$AC$19),
IF($B$23:$B$27=AE7,$E$23:$E$27),IF($F$23:$F$27=AE7,$I$23:$I$27),IF($J$23:$J$27=AE7,$M$23:$M$27),IF($N$23:$N$27=AE7,$Q$23:$Q$27),IF($R$23:$R$27=AE7,$U$23:$U$27),IF($V$23:$V$27=AE7,$Y$23:$Y$27),IF($Z$23:$Z$27=AE7,$AC$23:$AC$27),
IF($B$31:$B$35=AE7,$E$31:$E$35),IF($F$31:$F$35=AE7,$I$31:$I$35),IF($J$31:$J$35=AE7,$M$31:$M$35),IF($N$31:$N$35=AE7,$Q$31:$Q$35),IF($R$31:$R$35=AE7,$U$31:$U$35),IF($V$31:$V$35=AE7,$Y$31:$Y$35),IF($Z$31:$Z$35=AE7,$AC$31:$AC$35),
IF($B$39:$B$43=AE7,$E$39:$E$43),IF($F$39:$F$43=AE7,$I$39:$I$43),IF($J$39:$J$43=AE7,$M$39:$M$43),IF($N$39:$N$43=AE7,$Q$39:$Q$43),IF($R$39:$R$43=AE7,$U$39:$U$43),IF($V$39:$V$43=AE7,$Y$39:$Y$43),IF($Z$39:$Z$43=AE7,$AC$39:$AC$43),
IF($B$47:$B$51=AE7,$E$47:$E$51),IF($F$47:$F$51=AE7,$I$47:$I$51),IF($J$47:$J$51=AE7,$M$47:$M$51),IF($N$47:$N$51=AE7,$Q$47:$Q$51),IF($R$47:$R$51=AE7,$U$47:$U$51),IF($V$47:$V$51=AE7,$Y$47:$Y$51),IF($Z$47:$Z$51=AE7,$AC$47:$AC$51))</f>
        <v>0</v>
      </c>
      <c r="AJ7" s="5"/>
      <c r="AK7" s="5"/>
      <c r="AL7" s="9"/>
      <c r="AM7"/>
    </row>
    <row r="8" spans="2:39" s="89" customFormat="1" x14ac:dyDescent="0.2">
      <c r="B8" s="131"/>
      <c r="C8" s="132"/>
      <c r="D8" s="133"/>
      <c r="E8" s="134"/>
      <c r="F8" s="131"/>
      <c r="G8" s="132"/>
      <c r="H8" s="133"/>
      <c r="I8" s="134"/>
      <c r="J8" s="131"/>
      <c r="K8" s="132"/>
      <c r="L8" s="133"/>
      <c r="M8" s="134"/>
      <c r="N8" s="131"/>
      <c r="O8" s="132"/>
      <c r="P8" s="133"/>
      <c r="Q8" s="134"/>
      <c r="R8" s="102"/>
      <c r="S8" s="96"/>
      <c r="T8" s="107"/>
      <c r="U8" s="56"/>
      <c r="V8" s="102"/>
      <c r="W8" s="96"/>
      <c r="X8" s="107"/>
      <c r="Y8" s="56"/>
      <c r="Z8" s="92"/>
      <c r="AA8" s="94"/>
      <c r="AB8" s="104"/>
      <c r="AC8" s="47"/>
      <c r="AE8" s="5">
        <v>2</v>
      </c>
      <c r="AF8" s="94"/>
      <c r="AG8" s="9" t="str">
        <f>January!AG8</f>
        <v>Gasoline</v>
      </c>
      <c r="AH8">
        <f t="array" ref="AH8">SUM(IF($B$7:$B$11=AE8,$E$7:$E$11),IF($F$7:$F$11=AE8,$I$7:$I$11),IF($J$7:$J$11=AE8,$M$7:$M$11),IF($N$7:$N$11=AE8,$Q$7:$Q$11),IF($R$7:$R$11=AE8,$U$7:$U$11),IF($V$7:$V$11=AE8,$Y$7:$Y$11),IF($Z$7:$Z$11=AE8,$AC$7:$AC$11),
IF($B$15:$B$19=AE8,$E$15:$E$19),IF($F$15:$F$19=AE8,$I$15:$I$19),IF($J$15:$J$19=AE8,$M$15:$M$19),IF($N$15:$N$19=AE8,$Q$15:$Q$19),IF($R$15:$R$19=AE8,$U$15:$U$19),IF($V$15:$V$19=AE8,$Y$15:$Y$19),IF($Z$15:$Z$19=AE8,$AC$15:$AC$19),
IF($B$23:$B$27=AE8,$E$23:$E$27),IF($F$23:$F$27=AE8,$I$23:$I$27),IF($J$23:$J$27=AE8,$M$23:$M$27),IF($N$23:$N$27=AE8,$Q$23:$Q$27),IF($R$23:$R$27=AE8,$U$23:$U$27),IF($V$23:$V$27=AE8,$Y$23:$Y$27),IF($Z$23:$Z$27=AE8,$AC$23:$AC$27),
IF($B$31:$B$35=AE8,$E$31:$E$35),IF($F$31:$F$35=AE8,$I$31:$I$35),IF($J$31:$J$35=AE8,$M$31:$M$35),IF($N$31:$N$35=AE8,$Q$31:$Q$35),IF($R$31:$R$35=AE8,$U$31:$U$35),IF($V$31:$V$35=AE8,$Y$31:$Y$35),IF($Z$31:$Z$35=AE8,$AC$31:$AC$35),
IF($B$39:$B$43=AE8,$E$39:$E$43),IF($F$39:$F$43=AE8,$I$39:$I$43),IF($J$39:$J$43=AE8,$M$39:$M$43),IF($N$39:$N$43=AE8,$Q$39:$Q$43),IF($R$39:$R$43=AE8,$U$39:$U$43),IF($V$39:$V$43=AE8,$Y$39:$Y$43),IF($Z$39:$Z$43=AE8,$AC$39:$AC$43),
IF($B$47:$B$51=AE8,$E$47:$E$51),IF($F$47:$F$51=AE8,$I$47:$I$51),IF($J$47:$J$51=AE8,$M$47:$M$51),IF($N$47:$N$51=AE8,$Q$47:$Q$51),IF($R$47:$R$51=AE8,$U$47:$U$51),IF($V$47:$V$51=AE8,$Y$47:$Y$51),IF($Z$47:$Z$51=AE8,$AC$47:$AC$51))</f>
        <v>0</v>
      </c>
      <c r="AJ8" s="5"/>
      <c r="AK8" s="5"/>
      <c r="AL8" s="9"/>
      <c r="AM8"/>
    </row>
    <row r="9" spans="2:39" s="89" customFormat="1" x14ac:dyDescent="0.2">
      <c r="B9" s="131"/>
      <c r="C9" s="132"/>
      <c r="D9" s="133"/>
      <c r="E9" s="134"/>
      <c r="F9" s="131"/>
      <c r="G9" s="132"/>
      <c r="H9" s="133"/>
      <c r="I9" s="134"/>
      <c r="J9" s="131"/>
      <c r="K9" s="132"/>
      <c r="L9" s="133"/>
      <c r="M9" s="134"/>
      <c r="N9" s="131"/>
      <c r="O9" s="132"/>
      <c r="P9" s="133"/>
      <c r="Q9" s="134"/>
      <c r="R9" s="102"/>
      <c r="S9" s="96"/>
      <c r="T9" s="107"/>
      <c r="U9" s="56"/>
      <c r="V9" s="102"/>
      <c r="W9" s="96"/>
      <c r="X9" s="107"/>
      <c r="Y9" s="56"/>
      <c r="Z9" s="92"/>
      <c r="AA9" s="94"/>
      <c r="AB9" s="104"/>
      <c r="AC9" s="47"/>
      <c r="AE9" s="5">
        <v>3</v>
      </c>
      <c r="AF9" s="94"/>
      <c r="AG9" s="9" t="str">
        <f>January!AG9</f>
        <v>User 1 CASH</v>
      </c>
      <c r="AH9">
        <f t="array" ref="AH9">SUM(IF($B$7:$B$11=AE9,$E$7:$E$11),IF($F$7:$F$11=AE9,$I$7:$I$11),IF($J$7:$J$11=AE9,$M$7:$M$11),IF($N$7:$N$11=AE9,$Q$7:$Q$11),IF($R$7:$R$11=AE9,$U$7:$U$11),IF($V$7:$V$11=AE9,$Y$7:$Y$11),IF($Z$7:$Z$11=AE9,$AC$7:$AC$11),
IF($B$15:$B$19=AE9,$E$15:$E$19),IF($F$15:$F$19=AE9,$I$15:$I$19),IF($J$15:$J$19=AE9,$M$15:$M$19),IF($N$15:$N$19=AE9,$Q$15:$Q$19),IF($R$15:$R$19=AE9,$U$15:$U$19),IF($V$15:$V$19=AE9,$Y$15:$Y$19),IF($Z$15:$Z$19=AE9,$AC$15:$AC$19),
IF($B$23:$B$27=AE9,$E$23:$E$27),IF($F$23:$F$27=AE9,$I$23:$I$27),IF($J$23:$J$27=AE9,$M$23:$M$27),IF($N$23:$N$27=AE9,$Q$23:$Q$27),IF($R$23:$R$27=AE9,$U$23:$U$27),IF($V$23:$V$27=AE9,$Y$23:$Y$27),IF($Z$23:$Z$27=AE9,$AC$23:$AC$27),
IF($B$31:$B$35=AE9,$E$31:$E$35),IF($F$31:$F$35=AE9,$I$31:$I$35),IF($J$31:$J$35=AE9,$M$31:$M$35),IF($N$31:$N$35=AE9,$Q$31:$Q$35),IF($R$31:$R$35=AE9,$U$31:$U$35),IF($V$31:$V$35=AE9,$Y$31:$Y$35),IF($Z$31:$Z$35=AE9,$AC$31:$AC$35),
IF($B$39:$B$43=AE9,$E$39:$E$43),IF($F$39:$F$43=AE9,$I$39:$I$43),IF($J$39:$J$43=AE9,$M$39:$M$43),IF($N$39:$N$43=AE9,$Q$39:$Q$43),IF($R$39:$R$43=AE9,$U$39:$U$43),IF($V$39:$V$43=AE9,$Y$39:$Y$43),IF($Z$39:$Z$43=AE9,$AC$39:$AC$43),
IF($B$47:$B$51=AE9,$E$47:$E$51),IF($F$47:$F$51=AE9,$I$47:$I$51),IF($J$47:$J$51=AE9,$M$47:$M$51),IF($N$47:$N$51=AE9,$Q$47:$Q$51),IF($R$47:$R$51=AE9,$U$47:$U$51),IF($V$47:$V$51=AE9,$Y$47:$Y$51),IF($Z$47:$Z$51=AE9,$AC$47:$AC$51))</f>
        <v>0</v>
      </c>
      <c r="AJ9" s="5"/>
      <c r="AK9" s="5"/>
      <c r="AL9" s="9"/>
      <c r="AM9"/>
    </row>
    <row r="10" spans="2:39" s="89" customFormat="1" x14ac:dyDescent="0.2">
      <c r="B10" s="131"/>
      <c r="C10" s="132"/>
      <c r="D10" s="133"/>
      <c r="E10" s="134"/>
      <c r="F10" s="131"/>
      <c r="G10" s="132"/>
      <c r="H10" s="133"/>
      <c r="I10" s="134"/>
      <c r="J10" s="131"/>
      <c r="K10" s="132"/>
      <c r="L10" s="133"/>
      <c r="M10" s="134"/>
      <c r="N10" s="131"/>
      <c r="O10" s="132"/>
      <c r="P10" s="133"/>
      <c r="Q10" s="134"/>
      <c r="R10" s="102"/>
      <c r="S10" s="96"/>
      <c r="T10" s="107"/>
      <c r="U10" s="56"/>
      <c r="V10" s="102"/>
      <c r="W10" s="96"/>
      <c r="X10" s="107"/>
      <c r="Y10" s="56"/>
      <c r="Z10" s="92"/>
      <c r="AA10" s="94"/>
      <c r="AB10" s="104"/>
      <c r="AC10" s="47"/>
      <c r="AE10" s="5">
        <v>4</v>
      </c>
      <c r="AF10" s="94"/>
      <c r="AG10" s="9" t="str">
        <f>January!AG10</f>
        <v>User 2 CASH</v>
      </c>
      <c r="AH10">
        <f t="array" ref="AH10">SUM(IF($B$7:$B$11=AE10,$E$7:$E$11),IF($F$7:$F$11=AE10,$I$7:$I$11),IF($J$7:$J$11=AE10,$M$7:$M$11),IF($N$7:$N$11=AE10,$Q$7:$Q$11),IF($R$7:$R$11=AE10,$U$7:$U$11),IF($V$7:$V$11=AE10,$Y$7:$Y$11),IF($Z$7:$Z$11=AE10,$AC$7:$AC$11),
IF($B$15:$B$19=AE10,$E$15:$E$19),IF($F$15:$F$19=AE10,$I$15:$I$19),IF($J$15:$J$19=AE10,$M$15:$M$19),IF($N$15:$N$19=AE10,$Q$15:$Q$19),IF($R$15:$R$19=AE10,$U$15:$U$19),IF($V$15:$V$19=AE10,$Y$15:$Y$19),IF($Z$15:$Z$19=AE10,$AC$15:$AC$19),
IF($B$23:$B$27=AE10,$E$23:$E$27),IF($F$23:$F$27=AE10,$I$23:$I$27),IF($J$23:$J$27=AE10,$M$23:$M$27),IF($N$23:$N$27=AE10,$Q$23:$Q$27),IF($R$23:$R$27=AE10,$U$23:$U$27),IF($V$23:$V$27=AE10,$Y$23:$Y$27),IF($Z$23:$Z$27=AE10,$AC$23:$AC$27),
IF($B$31:$B$35=AE10,$E$31:$E$35),IF($F$31:$F$35=AE10,$I$31:$I$35),IF($J$31:$J$35=AE10,$M$31:$M$35),IF($N$31:$N$35=AE10,$Q$31:$Q$35),IF($R$31:$R$35=AE10,$U$31:$U$35),IF($V$31:$V$35=AE10,$Y$31:$Y$35),IF($Z$31:$Z$35=AE10,$AC$31:$AC$35),
IF($B$39:$B$43=AE10,$E$39:$E$43),IF($F$39:$F$43=AE10,$I$39:$I$43),IF($J$39:$J$43=AE10,$M$39:$M$43),IF($N$39:$N$43=AE10,$Q$39:$Q$43),IF($R$39:$R$43=AE10,$U$39:$U$43),IF($V$39:$V$43=AE10,$Y$39:$Y$43),IF($Z$39:$Z$43=AE10,$AC$39:$AC$43),
IF($B$47:$B$51=AE10,$E$47:$E$51),IF($F$47:$F$51=AE10,$I$47:$I$51),IF($J$47:$J$51=AE10,$M$47:$M$51),IF($N$47:$N$51=AE10,$Q$47:$Q$51),IF($R$47:$R$51=AE10,$U$47:$U$51),IF($V$47:$V$51=AE10,$Y$47:$Y$51),IF($Z$47:$Z$51=AE10,$AC$47:$AC$51))</f>
        <v>0</v>
      </c>
      <c r="AJ10" s="5"/>
      <c r="AK10" s="5"/>
      <c r="AL10" s="9"/>
      <c r="AM10"/>
    </row>
    <row r="11" spans="2:39" s="89" customFormat="1" x14ac:dyDescent="0.2">
      <c r="B11" s="131"/>
      <c r="C11" s="132"/>
      <c r="D11" s="133"/>
      <c r="E11" s="134"/>
      <c r="F11" s="131"/>
      <c r="G11" s="132"/>
      <c r="H11" s="133"/>
      <c r="I11" s="134"/>
      <c r="J11" s="131"/>
      <c r="K11" s="132"/>
      <c r="L11" s="133"/>
      <c r="M11" s="134"/>
      <c r="N11" s="131"/>
      <c r="O11" s="132"/>
      <c r="P11" s="133"/>
      <c r="Q11" s="134"/>
      <c r="R11" s="102"/>
      <c r="S11" s="96"/>
      <c r="T11" s="107"/>
      <c r="U11" s="56"/>
      <c r="V11" s="102"/>
      <c r="W11" s="96"/>
      <c r="X11" s="107"/>
      <c r="Y11" s="56"/>
      <c r="Z11" s="92"/>
      <c r="AA11" s="94"/>
      <c r="AB11" s="104"/>
      <c r="AC11" s="47"/>
      <c r="AE11" s="5">
        <v>5</v>
      </c>
      <c r="AF11" s="94"/>
      <c r="AG11" s="9" t="str">
        <f>January!AG11</f>
        <v>Recreation</v>
      </c>
      <c r="AH11">
        <f t="array" ref="AH11">SUM(IF($B$7:$B$11=AE11,$E$7:$E$11),IF($F$7:$F$11=AE11,$I$7:$I$11),IF($J$7:$J$11=AE11,$M$7:$M$11),IF($N$7:$N$11=AE11,$Q$7:$Q$11),IF($R$7:$R$11=AE11,$U$7:$U$11),IF($V$7:$V$11=AE11,$Y$7:$Y$11),IF($Z$7:$Z$11=AE11,$AC$7:$AC$11),
IF($B$15:$B$19=AE11,$E$15:$E$19),IF($F$15:$F$19=AE11,$I$15:$I$19),IF($J$15:$J$19=AE11,$M$15:$M$19),IF($N$15:$N$19=AE11,$Q$15:$Q$19),IF($R$15:$R$19=AE11,$U$15:$U$19),IF($V$15:$V$19=AE11,$Y$15:$Y$19),IF($Z$15:$Z$19=AE11,$AC$15:$AC$19),
IF($B$23:$B$27=AE11,$E$23:$E$27),IF($F$23:$F$27=AE11,$I$23:$I$27),IF($J$23:$J$27=AE11,$M$23:$M$27),IF($N$23:$N$27=AE11,$Q$23:$Q$27),IF($R$23:$R$27=AE11,$U$23:$U$27),IF($V$23:$V$27=AE11,$Y$23:$Y$27),IF($Z$23:$Z$27=AE11,$AC$23:$AC$27),
IF($B$31:$B$35=AE11,$E$31:$E$35),IF($F$31:$F$35=AE11,$I$31:$I$35),IF($J$31:$J$35=AE11,$M$31:$M$35),IF($N$31:$N$35=AE11,$Q$31:$Q$35),IF($R$31:$R$35=AE11,$U$31:$U$35),IF($V$31:$V$35=AE11,$Y$31:$Y$35),IF($Z$31:$Z$35=AE11,$AC$31:$AC$35),
IF($B$39:$B$43=AE11,$E$39:$E$43),IF($F$39:$F$43=AE11,$I$39:$I$43),IF($J$39:$J$43=AE11,$M$39:$M$43),IF($N$39:$N$43=AE11,$Q$39:$Q$43),IF($R$39:$R$43=AE11,$U$39:$U$43),IF($V$39:$V$43=AE11,$Y$39:$Y$43),IF($Z$39:$Z$43=AE11,$AC$39:$AC$43),
IF($B$47:$B$51=AE11,$E$47:$E$51),IF($F$47:$F$51=AE11,$I$47:$I$51),IF($J$47:$J$51=AE11,$M$47:$M$51),IF($N$47:$N$51=AE11,$Q$47:$Q$51),IF($R$47:$R$51=AE11,$U$47:$U$51),IF($V$47:$V$51=AE11,$Y$47:$Y$51),IF($Z$47:$Z$51=AE11,$AC$47:$AC$51))</f>
        <v>0</v>
      </c>
      <c r="AJ11" s="5"/>
      <c r="AK11" s="5"/>
      <c r="AL11" s="9"/>
      <c r="AM11"/>
    </row>
    <row r="12" spans="2:39" s="89" customFormat="1" x14ac:dyDescent="0.2">
      <c r="B12" s="177">
        <v>27</v>
      </c>
      <c r="C12" s="178"/>
      <c r="D12" s="133" t="s">
        <v>51</v>
      </c>
      <c r="E12" s="134">
        <f t="array" ref="E12">E2+SUM(IF(C7:C11=1,E7:E11))</f>
        <v>1200</v>
      </c>
      <c r="F12" s="177">
        <f>B12+1</f>
        <v>28</v>
      </c>
      <c r="G12" s="178"/>
      <c r="H12" s="133" t="s">
        <v>51</v>
      </c>
      <c r="I12" s="134">
        <f t="array" ref="I12">E12+SUM(IF(G7:G11=1,I7:I11))</f>
        <v>1200</v>
      </c>
      <c r="J12" s="177">
        <f>F12+1</f>
        <v>29</v>
      </c>
      <c r="K12" s="178"/>
      <c r="L12" s="133" t="s">
        <v>51</v>
      </c>
      <c r="M12" s="134">
        <f t="array" ref="M12">I12+SUM(IF(K7:K11=1,M7:M11))</f>
        <v>1200</v>
      </c>
      <c r="N12" s="177">
        <f>J12+1</f>
        <v>30</v>
      </c>
      <c r="O12" s="178"/>
      <c r="P12" s="133" t="s">
        <v>51</v>
      </c>
      <c r="Q12" s="134">
        <f t="array" ref="Q12">M12+SUM(IF(O7:O11=1,Q7:Q11))</f>
        <v>1200</v>
      </c>
      <c r="R12" s="173">
        <v>1</v>
      </c>
      <c r="S12" s="174"/>
      <c r="T12" s="107" t="s">
        <v>51</v>
      </c>
      <c r="U12" s="56">
        <f t="array" ref="U12">Q12+SUM(IF(S7:S11=1,U7:U11))</f>
        <v>1200</v>
      </c>
      <c r="V12" s="173">
        <f>R12+1</f>
        <v>2</v>
      </c>
      <c r="W12" s="174"/>
      <c r="X12" s="107" t="s">
        <v>51</v>
      </c>
      <c r="Y12" s="56">
        <f t="array" ref="Y12">U12+SUM(IF(W7:W11=1,Y7:Y11))</f>
        <v>1200</v>
      </c>
      <c r="Z12" s="190">
        <f>V12+1</f>
        <v>3</v>
      </c>
      <c r="AA12" s="191"/>
      <c r="AB12" s="104" t="s">
        <v>51</v>
      </c>
      <c r="AC12" s="47">
        <f t="array" ref="AC12">Y12+SUM(IF(AA7:AA11=1,AC7:AC11))</f>
        <v>1200</v>
      </c>
      <c r="AE12" s="5">
        <v>6</v>
      </c>
      <c r="AF12" s="94"/>
      <c r="AG12" s="9" t="str">
        <f>January!AG12</f>
        <v>Work Exp</v>
      </c>
      <c r="AH12">
        <f t="array" ref="AH12">SUM(IF($B$7:$B$11=AE12,$E$7:$E$11),IF($F$7:$F$11=AE12,$I$7:$I$11),IF($J$7:$J$11=AE12,$M$7:$M$11),IF($N$7:$N$11=AE12,$Q$7:$Q$11),IF($R$7:$R$11=AE12,$U$7:$U$11),IF($V$7:$V$11=AE12,$Y$7:$Y$11),IF($Z$7:$Z$11=AE12,$AC$7:$AC$11),
IF($B$15:$B$19=AE12,$E$15:$E$19),IF($F$15:$F$19=AE12,$I$15:$I$19),IF($J$15:$J$19=AE12,$M$15:$M$19),IF($N$15:$N$19=AE12,$Q$15:$Q$19),IF($R$15:$R$19=AE12,$U$15:$U$19),IF($V$15:$V$19=AE12,$Y$15:$Y$19),IF($Z$15:$Z$19=AE12,$AC$15:$AC$19),
IF($B$23:$B$27=AE12,$E$23:$E$27),IF($F$23:$F$27=AE12,$I$23:$I$27),IF($J$23:$J$27=AE12,$M$23:$M$27),IF($N$23:$N$27=AE12,$Q$23:$Q$27),IF($R$23:$R$27=AE12,$U$23:$U$27),IF($V$23:$V$27=AE12,$Y$23:$Y$27),IF($Z$23:$Z$27=AE12,$AC$23:$AC$27),
IF($B$31:$B$35=AE12,$E$31:$E$35),IF($F$31:$F$35=AE12,$I$31:$I$35),IF($J$31:$J$35=AE12,$M$31:$M$35),IF($N$31:$N$35=AE12,$Q$31:$Q$35),IF($R$31:$R$35=AE12,$U$31:$U$35),IF($V$31:$V$35=AE12,$Y$31:$Y$35),IF($Z$31:$Z$35=AE12,$AC$31:$AC$35),
IF($B$39:$B$43=AE12,$E$39:$E$43),IF($F$39:$F$43=AE12,$I$39:$I$43),IF($J$39:$J$43=AE12,$M$39:$M$43),IF($N$39:$N$43=AE12,$Q$39:$Q$43),IF($R$39:$R$43=AE12,$U$39:$U$43),IF($V$39:$V$43=AE12,$Y$39:$Y$43),IF($Z$39:$Z$43=AE12,$AC$39:$AC$43),
IF($B$47:$B$51=AE12,$E$47:$E$51),IF($F$47:$F$51=AE12,$I$47:$I$51),IF($J$47:$J$51=AE12,$M$47:$M$51),IF($N$47:$N$51=AE12,$Q$47:$Q$51),IF($R$47:$R$51=AE12,$U$47:$U$51),IF($V$47:$V$51=AE12,$Y$47:$Y$51),IF($Z$47:$Z$51=AE12,$AC$47:$AC$51))</f>
        <v>0</v>
      </c>
      <c r="AJ12" s="5"/>
      <c r="AK12" s="5"/>
      <c r="AL12" s="9"/>
      <c r="AM12"/>
    </row>
    <row r="13" spans="2:39" s="89" customFormat="1" x14ac:dyDescent="0.2">
      <c r="B13" s="177"/>
      <c r="C13" s="178"/>
      <c r="D13" s="133" t="s">
        <v>60</v>
      </c>
      <c r="E13" s="135">
        <f t="array" ref="E13">E3+SUM(IF(C7:C11=2,E7:E11))-SUM(IF(B7:B11={33},E7:E11))</f>
        <v>5000</v>
      </c>
      <c r="F13" s="177"/>
      <c r="G13" s="178"/>
      <c r="H13" s="133" t="s">
        <v>60</v>
      </c>
      <c r="I13" s="135">
        <f t="array" ref="I13">E13+SUM(IF(G7:G11=2,I7:I11))-SUM(IF(F7:F11={33},I7:I11))</f>
        <v>5000</v>
      </c>
      <c r="J13" s="177"/>
      <c r="K13" s="178"/>
      <c r="L13" s="133" t="s">
        <v>60</v>
      </c>
      <c r="M13" s="135">
        <f t="array" ref="M13">I13+SUM(IF(K7:K11=2,M7:M11))-SUM(IF(J7:J11={33},M7:M11))</f>
        <v>5000</v>
      </c>
      <c r="N13" s="177"/>
      <c r="O13" s="178"/>
      <c r="P13" s="133" t="s">
        <v>60</v>
      </c>
      <c r="Q13" s="135">
        <f t="array" ref="Q13">M13+SUM(IF(O7:O11=2,Q7:Q11))-SUM(IF(N7:N11={33},Q7:Q11))</f>
        <v>5000</v>
      </c>
      <c r="R13" s="173"/>
      <c r="S13" s="174"/>
      <c r="T13" s="107" t="s">
        <v>60</v>
      </c>
      <c r="U13" s="152">
        <f t="array" ref="U13">Q13+SUM(IF(S7:S11=2,U7:U11))-SUM(IF(R7:R11={33},U7:U11))</f>
        <v>5000</v>
      </c>
      <c r="V13" s="173"/>
      <c r="W13" s="174"/>
      <c r="X13" s="107" t="s">
        <v>60</v>
      </c>
      <c r="Y13" s="152">
        <f t="array" ref="Y13">U13+SUM(IF(W7:W11=2,Y7:Y11))-SUM(IF(V7:V11={33},Y7:Y11))</f>
        <v>5000</v>
      </c>
      <c r="Z13" s="190"/>
      <c r="AA13" s="191"/>
      <c r="AB13" s="104" t="s">
        <v>60</v>
      </c>
      <c r="AC13" s="21">
        <f t="array" ref="AC13">Y13+SUM(IF(AA7:AA11=2,AC7:AC11))-SUM(IF(Z7:Z11={33},AC7:AC11))</f>
        <v>5000</v>
      </c>
      <c r="AE13" s="5">
        <v>7</v>
      </c>
      <c r="AF13" s="94"/>
      <c r="AG13" s="9" t="str">
        <f>January!AG13</f>
        <v>Rent / 1st Mortgage</v>
      </c>
      <c r="AH13">
        <f t="array" ref="AH13">SUM(IF($B$7:$B$11=AE13,$E$7:$E$11),IF($F$7:$F$11=AE13,$I$7:$I$11),IF($J$7:$J$11=AE13,$M$7:$M$11),IF($N$7:$N$11=AE13,$Q$7:$Q$11),IF($R$7:$R$11=AE13,$U$7:$U$11),IF($V$7:$V$11=AE13,$Y$7:$Y$11),IF($Z$7:$Z$11=AE13,$AC$7:$AC$11),
IF($B$15:$B$19=AE13,$E$15:$E$19),IF($F$15:$F$19=AE13,$I$15:$I$19),IF($J$15:$J$19=AE13,$M$15:$M$19),IF($N$15:$N$19=AE13,$Q$15:$Q$19),IF($R$15:$R$19=AE13,$U$15:$U$19),IF($V$15:$V$19=AE13,$Y$15:$Y$19),IF($Z$15:$Z$19=AE13,$AC$15:$AC$19),
IF($B$23:$B$27=AE13,$E$23:$E$27),IF($F$23:$F$27=AE13,$I$23:$I$27),IF($J$23:$J$27=AE13,$M$23:$M$27),IF($N$23:$N$27=AE13,$Q$23:$Q$27),IF($R$23:$R$27=AE13,$U$23:$U$27),IF($V$23:$V$27=AE13,$Y$23:$Y$27),IF($Z$23:$Z$27=AE13,$AC$23:$AC$27),
IF($B$31:$B$35=AE13,$E$31:$E$35),IF($F$31:$F$35=AE13,$I$31:$I$35),IF($J$31:$J$35=AE13,$M$31:$M$35),IF($N$31:$N$35=AE13,$Q$31:$Q$35),IF($R$31:$R$35=AE13,$U$31:$U$35),IF($V$31:$V$35=AE13,$Y$31:$Y$35),IF($Z$31:$Z$35=AE13,$AC$31:$AC$35),
IF($B$39:$B$43=AE13,$E$39:$E$43),IF($F$39:$F$43=AE13,$I$39:$I$43),IF($J$39:$J$43=AE13,$M$39:$M$43),IF($N$39:$N$43=AE13,$Q$39:$Q$43),IF($R$39:$R$43=AE13,$U$39:$U$43),IF($V$39:$V$43=AE13,$Y$39:$Y$43),IF($Z$39:$Z$43=AE13,$AC$39:$AC$43),
IF($B$47:$B$51=AE13,$E$47:$E$51),IF($F$47:$F$51=AE13,$I$47:$I$51),IF($J$47:$J$51=AE13,$M$47:$M$51),IF($N$47:$N$51=AE13,$Q$47:$Q$51),IF($R$47:$R$51=AE13,$U$47:$U$51),IF($V$47:$V$51=AE13,$Y$47:$Y$51),IF($Z$47:$Z$51=AE13,$AC$47:$AC$51))</f>
        <v>0</v>
      </c>
      <c r="AJ13" s="5"/>
      <c r="AK13" s="5"/>
      <c r="AL13" s="9"/>
      <c r="AM13"/>
    </row>
    <row r="14" spans="2:39" ht="13.5" thickBot="1" x14ac:dyDescent="0.25">
      <c r="B14" s="179"/>
      <c r="C14" s="180"/>
      <c r="D14" s="136" t="s">
        <v>48</v>
      </c>
      <c r="E14" s="137">
        <f t="array" ref="E14">E4+SUM(IF(C7:C11=3,E7:E11))-SUM(IF(B7:B11={34},E7:E11))</f>
        <v>-800</v>
      </c>
      <c r="F14" s="179"/>
      <c r="G14" s="180"/>
      <c r="H14" s="136" t="s">
        <v>48</v>
      </c>
      <c r="I14" s="137">
        <f t="array" ref="I14">E14+SUM(IF(G7:G11=3,I7:I11))-SUM(IF(F7:F11={34},I7:I11))</f>
        <v>-800</v>
      </c>
      <c r="J14" s="179"/>
      <c r="K14" s="180"/>
      <c r="L14" s="136" t="s">
        <v>48</v>
      </c>
      <c r="M14" s="137">
        <f t="array" ref="M14">I14+SUM(IF(K7:K11=3,M7:M11))-SUM(IF(J7:J11={34},M7:M11))</f>
        <v>-800</v>
      </c>
      <c r="N14" s="179"/>
      <c r="O14" s="180"/>
      <c r="P14" s="136" t="s">
        <v>48</v>
      </c>
      <c r="Q14" s="137">
        <f t="array" ref="Q14">M14+SUM(IF(O7:O11=3,Q7:Q11))-SUM(IF(N7:N11={34},Q7:Q11))</f>
        <v>-800</v>
      </c>
      <c r="R14" s="175"/>
      <c r="S14" s="176"/>
      <c r="T14" s="153" t="s">
        <v>48</v>
      </c>
      <c r="U14" s="154">
        <f t="array" ref="U14">Q14+SUM(IF(S7:S11=3,U7:U11))-SUM(IF(R7:R11={34},U7:U11))</f>
        <v>-800</v>
      </c>
      <c r="V14" s="175"/>
      <c r="W14" s="176"/>
      <c r="X14" s="153" t="s">
        <v>48</v>
      </c>
      <c r="Y14" s="154">
        <f t="array" ref="Y14">U14+SUM(IF(W7:W11=3,Y7:Y11))-SUM(IF(V7:V11={34},Y7:Y11))</f>
        <v>-800</v>
      </c>
      <c r="Z14" s="192"/>
      <c r="AA14" s="193"/>
      <c r="AB14" s="105" t="s">
        <v>48</v>
      </c>
      <c r="AC14" s="25">
        <f t="array" ref="AC14">Y14+SUM(IF(AA7:AA11=3,AC7:AC11))-SUM(IF(Z7:Z11={34},AC7:AC11))</f>
        <v>-800</v>
      </c>
      <c r="AE14" s="5">
        <v>8</v>
      </c>
      <c r="AF14" s="94"/>
      <c r="AG14" s="9" t="str">
        <f>January!AG14</f>
        <v>2nd Mortgage</v>
      </c>
      <c r="AH14">
        <f t="array" ref="AH14">SUM(IF($B$7:$B$11=AE14,$E$7:$E$11),IF($F$7:$F$11=AE14,$I$7:$I$11),IF($J$7:$J$11=AE14,$M$7:$M$11),IF($N$7:$N$11=AE14,$Q$7:$Q$11),IF($R$7:$R$11=AE14,$U$7:$U$11),IF($V$7:$V$11=AE14,$Y$7:$Y$11),IF($Z$7:$Z$11=AE14,$AC$7:$AC$11),
IF($B$15:$B$19=AE14,$E$15:$E$19),IF($F$15:$F$19=AE14,$I$15:$I$19),IF($J$15:$J$19=AE14,$M$15:$M$19),IF($N$15:$N$19=AE14,$Q$15:$Q$19),IF($R$15:$R$19=AE14,$U$15:$U$19),IF($V$15:$V$19=AE14,$Y$15:$Y$19),IF($Z$15:$Z$19=AE14,$AC$15:$AC$19),
IF($B$23:$B$27=AE14,$E$23:$E$27),IF($F$23:$F$27=AE14,$I$23:$I$27),IF($J$23:$J$27=AE14,$M$23:$M$27),IF($N$23:$N$27=AE14,$Q$23:$Q$27),IF($R$23:$R$27=AE14,$U$23:$U$27),IF($V$23:$V$27=AE14,$Y$23:$Y$27),IF($Z$23:$Z$27=AE14,$AC$23:$AC$27),
IF($B$31:$B$35=AE14,$E$31:$E$35),IF($F$31:$F$35=AE14,$I$31:$I$35),IF($J$31:$J$35=AE14,$M$31:$M$35),IF($N$31:$N$35=AE14,$Q$31:$Q$35),IF($R$31:$R$35=AE14,$U$31:$U$35),IF($V$31:$V$35=AE14,$Y$31:$Y$35),IF($Z$31:$Z$35=AE14,$AC$31:$AC$35),
IF($B$39:$B$43=AE14,$E$39:$E$43),IF($F$39:$F$43=AE14,$I$39:$I$43),IF($J$39:$J$43=AE14,$M$39:$M$43),IF($N$39:$N$43=AE14,$Q$39:$Q$43),IF($R$39:$R$43=AE14,$U$39:$U$43),IF($V$39:$V$43=AE14,$Y$39:$Y$43),IF($Z$39:$Z$43=AE14,$AC$39:$AC$43),
IF($B$47:$B$51=AE14,$E$47:$E$51),IF($F$47:$F$51=AE14,$I$47:$I$51),IF($J$47:$J$51=AE14,$M$47:$M$51),IF($N$47:$N$51=AE14,$Q$47:$Q$51),IF($R$47:$R$51=AE14,$U$47:$U$51),IF($V$47:$V$51=AE14,$Y$47:$Y$51),IF($Z$47:$Z$51=AE14,$AC$47:$AC$51))</f>
        <v>0</v>
      </c>
      <c r="AJ14" s="5"/>
      <c r="AK14" s="5"/>
      <c r="AL14" s="9"/>
    </row>
    <row r="15" spans="2:39" s="89" customFormat="1" x14ac:dyDescent="0.2">
      <c r="B15" s="91"/>
      <c r="C15" s="110"/>
      <c r="D15" s="103"/>
      <c r="E15" s="60"/>
      <c r="F15" s="92"/>
      <c r="G15" s="94"/>
      <c r="H15" s="104"/>
      <c r="I15" s="47"/>
      <c r="J15" s="92"/>
      <c r="K15" s="94"/>
      <c r="L15" s="104"/>
      <c r="M15" s="47"/>
      <c r="N15" s="92"/>
      <c r="O15" s="94"/>
      <c r="P15" s="104"/>
      <c r="Q15" s="47"/>
      <c r="R15" s="92"/>
      <c r="S15" s="94"/>
      <c r="T15" s="104"/>
      <c r="U15" s="47"/>
      <c r="V15" s="92"/>
      <c r="W15" s="94"/>
      <c r="X15" s="104"/>
      <c r="Y15" s="47"/>
      <c r="Z15" s="91"/>
      <c r="AA15" s="110"/>
      <c r="AB15" s="103"/>
      <c r="AC15" s="60"/>
      <c r="AE15" s="5">
        <v>9</v>
      </c>
      <c r="AF15" s="94"/>
      <c r="AG15" s="9" t="str">
        <f>January!AG15</f>
        <v>HOA Assesments</v>
      </c>
      <c r="AH15">
        <f t="array" ref="AH15">SUM(IF($B$7:$B$11=AE15,$E$7:$E$11),IF($F$7:$F$11=AE15,$I$7:$I$11),IF($J$7:$J$11=AE15,$M$7:$M$11),IF($N$7:$N$11=AE15,$Q$7:$Q$11),IF($R$7:$R$11=AE15,$U$7:$U$11),IF($V$7:$V$11=AE15,$Y$7:$Y$11),IF($Z$7:$Z$11=AE15,$AC$7:$AC$11),
IF($B$15:$B$19=AE15,$E$15:$E$19),IF($F$15:$F$19=AE15,$I$15:$I$19),IF($J$15:$J$19=AE15,$M$15:$M$19),IF($N$15:$N$19=AE15,$Q$15:$Q$19),IF($R$15:$R$19=AE15,$U$15:$U$19),IF($V$15:$V$19=AE15,$Y$15:$Y$19),IF($Z$15:$Z$19=AE15,$AC$15:$AC$19),
IF($B$23:$B$27=AE15,$E$23:$E$27),IF($F$23:$F$27=AE15,$I$23:$I$27),IF($J$23:$J$27=AE15,$M$23:$M$27),IF($N$23:$N$27=AE15,$Q$23:$Q$27),IF($R$23:$R$27=AE15,$U$23:$U$27),IF($V$23:$V$27=AE15,$Y$23:$Y$27),IF($Z$23:$Z$27=AE15,$AC$23:$AC$27),
IF($B$31:$B$35=AE15,$E$31:$E$35),IF($F$31:$F$35=AE15,$I$31:$I$35),IF($J$31:$J$35=AE15,$M$31:$M$35),IF($N$31:$N$35=AE15,$Q$31:$Q$35),IF($R$31:$R$35=AE15,$U$31:$U$35),IF($V$31:$V$35=AE15,$Y$31:$Y$35),IF($Z$31:$Z$35=AE15,$AC$31:$AC$35),
IF($B$39:$B$43=AE15,$E$39:$E$43),IF($F$39:$F$43=AE15,$I$39:$I$43),IF($J$39:$J$43=AE15,$M$39:$M$43),IF($N$39:$N$43=AE15,$Q$39:$Q$43),IF($R$39:$R$43=AE15,$U$39:$U$43),IF($V$39:$V$43=AE15,$Y$39:$Y$43),IF($Z$39:$Z$43=AE15,$AC$39:$AC$43),
IF($B$47:$B$51=AE15,$E$47:$E$51),IF($F$47:$F$51=AE15,$I$47:$I$51),IF($J$47:$J$51=AE15,$M$47:$M$51),IF($N$47:$N$51=AE15,$Q$47:$Q$51),IF($R$47:$R$51=AE15,$U$47:$U$51),IF($V$47:$V$51=AE15,$Y$47:$Y$51),IF($Z$47:$Z$51=AE15,$AC$47:$AC$51))</f>
        <v>0</v>
      </c>
      <c r="AJ15" s="5"/>
      <c r="AK15" s="5"/>
      <c r="AL15" s="9"/>
      <c r="AM15"/>
    </row>
    <row r="16" spans="2:39" s="89" customFormat="1" x14ac:dyDescent="0.2">
      <c r="B16" s="92"/>
      <c r="C16" s="94"/>
      <c r="D16" s="104"/>
      <c r="E16" s="47"/>
      <c r="F16" s="92"/>
      <c r="G16" s="94"/>
      <c r="H16" s="104"/>
      <c r="I16" s="47"/>
      <c r="J16" s="92"/>
      <c r="K16" s="94"/>
      <c r="L16" s="104"/>
      <c r="M16" s="47"/>
      <c r="N16" s="92"/>
      <c r="O16" s="94"/>
      <c r="P16" s="104"/>
      <c r="Q16" s="47"/>
      <c r="R16" s="92"/>
      <c r="S16" s="94"/>
      <c r="T16" s="104"/>
      <c r="U16" s="47"/>
      <c r="V16" s="92"/>
      <c r="W16" s="94"/>
      <c r="X16" s="104"/>
      <c r="Y16" s="47"/>
      <c r="Z16" s="92"/>
      <c r="AA16" s="94"/>
      <c r="AB16" s="104"/>
      <c r="AC16" s="47"/>
      <c r="AE16" s="5">
        <v>10</v>
      </c>
      <c r="AF16" s="94"/>
      <c r="AG16" s="9" t="str">
        <f>January!AG16</f>
        <v>DayCare/School</v>
      </c>
      <c r="AH16">
        <f t="array" ref="AH16">SUM(IF($B$7:$B$11=AE16,$E$7:$E$11),IF($F$7:$F$11=AE16,$I$7:$I$11),IF($J$7:$J$11=AE16,$M$7:$M$11),IF($N$7:$N$11=AE16,$Q$7:$Q$11),IF($R$7:$R$11=AE16,$U$7:$U$11),IF($V$7:$V$11=AE16,$Y$7:$Y$11),IF($Z$7:$Z$11=AE16,$AC$7:$AC$11),
IF($B$15:$B$19=AE16,$E$15:$E$19),IF($F$15:$F$19=AE16,$I$15:$I$19),IF($J$15:$J$19=AE16,$M$15:$M$19),IF($N$15:$N$19=AE16,$Q$15:$Q$19),IF($R$15:$R$19=AE16,$U$15:$U$19),IF($V$15:$V$19=AE16,$Y$15:$Y$19),IF($Z$15:$Z$19=AE16,$AC$15:$AC$19),
IF($B$23:$B$27=AE16,$E$23:$E$27),IF($F$23:$F$27=AE16,$I$23:$I$27),IF($J$23:$J$27=AE16,$M$23:$M$27),IF($N$23:$N$27=AE16,$Q$23:$Q$27),IF($R$23:$R$27=AE16,$U$23:$U$27),IF($V$23:$V$27=AE16,$Y$23:$Y$27),IF($Z$23:$Z$27=AE16,$AC$23:$AC$27),
IF($B$31:$B$35=AE16,$E$31:$E$35),IF($F$31:$F$35=AE16,$I$31:$I$35),IF($J$31:$J$35=AE16,$M$31:$M$35),IF($N$31:$N$35=AE16,$Q$31:$Q$35),IF($R$31:$R$35=AE16,$U$31:$U$35),IF($V$31:$V$35=AE16,$Y$31:$Y$35),IF($Z$31:$Z$35=AE16,$AC$31:$AC$35),
IF($B$39:$B$43=AE16,$E$39:$E$43),IF($F$39:$F$43=AE16,$I$39:$I$43),IF($J$39:$J$43=AE16,$M$39:$M$43),IF($N$39:$N$43=AE16,$Q$39:$Q$43),IF($R$39:$R$43=AE16,$U$39:$U$43),IF($V$39:$V$43=AE16,$Y$39:$Y$43),IF($Z$39:$Z$43=AE16,$AC$39:$AC$43),
IF($B$47:$B$51=AE16,$E$47:$E$51),IF($F$47:$F$51=AE16,$I$47:$I$51),IF($J$47:$J$51=AE16,$M$47:$M$51),IF($N$47:$N$51=AE16,$Q$47:$Q$51),IF($R$47:$R$51=AE16,$U$47:$U$51),IF($V$47:$V$51=AE16,$Y$47:$Y$51),IF($Z$47:$Z$51=AE16,$AC$47:$AC$51))</f>
        <v>0</v>
      </c>
      <c r="AJ16" s="5"/>
      <c r="AK16" s="5"/>
      <c r="AL16" s="19"/>
      <c r="AM16"/>
    </row>
    <row r="17" spans="2:39" s="89" customFormat="1" x14ac:dyDescent="0.2">
      <c r="B17" s="92"/>
      <c r="C17" s="94"/>
      <c r="D17" s="104"/>
      <c r="E17" s="47"/>
      <c r="F17" s="92"/>
      <c r="G17" s="94"/>
      <c r="H17" s="104"/>
      <c r="I17" s="47"/>
      <c r="J17" s="92"/>
      <c r="K17" s="94"/>
      <c r="L17" s="104"/>
      <c r="M17" s="47"/>
      <c r="N17" s="92"/>
      <c r="O17" s="94"/>
      <c r="P17" s="104"/>
      <c r="Q17" s="47"/>
      <c r="R17" s="92"/>
      <c r="S17" s="94"/>
      <c r="T17" s="104"/>
      <c r="U17" s="47"/>
      <c r="V17" s="92"/>
      <c r="W17" s="94"/>
      <c r="X17" s="104"/>
      <c r="Y17" s="47"/>
      <c r="Z17" s="92"/>
      <c r="AA17" s="94"/>
      <c r="AB17" s="104"/>
      <c r="AC17" s="47"/>
      <c r="AE17" s="5">
        <v>11</v>
      </c>
      <c r="AF17" s="94"/>
      <c r="AG17" s="9" t="str">
        <f>January!AG17</f>
        <v>Student Loans</v>
      </c>
      <c r="AH17">
        <f t="array" ref="AH17">SUM(IF($B$7:$B$11=AE17,$E$7:$E$11),IF($F$7:$F$11=AE17,$I$7:$I$11),IF($J$7:$J$11=AE17,$M$7:$M$11),IF($N$7:$N$11=AE17,$Q$7:$Q$11),IF($R$7:$R$11=AE17,$U$7:$U$11),IF($V$7:$V$11=AE17,$Y$7:$Y$11),IF($Z$7:$Z$11=AE17,$AC$7:$AC$11),
IF($B$15:$B$19=AE17,$E$15:$E$19),IF($F$15:$F$19=AE17,$I$15:$I$19),IF($J$15:$J$19=AE17,$M$15:$M$19),IF($N$15:$N$19=AE17,$Q$15:$Q$19),IF($R$15:$R$19=AE17,$U$15:$U$19),IF($V$15:$V$19=AE17,$Y$15:$Y$19),IF($Z$15:$Z$19=AE17,$AC$15:$AC$19),
IF($B$23:$B$27=AE17,$E$23:$E$27),IF($F$23:$F$27=AE17,$I$23:$I$27),IF($J$23:$J$27=AE17,$M$23:$M$27),IF($N$23:$N$27=AE17,$Q$23:$Q$27),IF($R$23:$R$27=AE17,$U$23:$U$27),IF($V$23:$V$27=AE17,$Y$23:$Y$27),IF($Z$23:$Z$27=AE17,$AC$23:$AC$27),
IF($B$31:$B$35=AE17,$E$31:$E$35),IF($F$31:$F$35=AE17,$I$31:$I$35),IF($J$31:$J$35=AE17,$M$31:$M$35),IF($N$31:$N$35=AE17,$Q$31:$Q$35),IF($R$31:$R$35=AE17,$U$31:$U$35),IF($V$31:$V$35=AE17,$Y$31:$Y$35),IF($Z$31:$Z$35=AE17,$AC$31:$AC$35),
IF($B$39:$B$43=AE17,$E$39:$E$43),IF($F$39:$F$43=AE17,$I$39:$I$43),IF($J$39:$J$43=AE17,$M$39:$M$43),IF($N$39:$N$43=AE17,$Q$39:$Q$43),IF($R$39:$R$43=AE17,$U$39:$U$43),IF($V$39:$V$43=AE17,$Y$39:$Y$43),IF($Z$39:$Z$43=AE17,$AC$39:$AC$43),
IF($B$47:$B$51=AE17,$E$47:$E$51),IF($F$47:$F$51=AE17,$I$47:$I$51),IF($J$47:$J$51=AE17,$M$47:$M$51),IF($N$47:$N$51=AE17,$Q$47:$Q$51),IF($R$47:$R$51=AE17,$U$47:$U$51),IF($V$47:$V$51=AE17,$Y$47:$Y$51),IF($Z$47:$Z$51=AE17,$AC$47:$AC$51))</f>
        <v>0</v>
      </c>
      <c r="AJ17" s="5"/>
      <c r="AK17" s="5"/>
      <c r="AL17" s="9"/>
      <c r="AM17"/>
    </row>
    <row r="18" spans="2:39" s="89" customFormat="1" x14ac:dyDescent="0.2">
      <c r="B18" s="92"/>
      <c r="C18" s="94"/>
      <c r="D18" s="104"/>
      <c r="E18" s="47"/>
      <c r="F18" s="92"/>
      <c r="G18" s="94"/>
      <c r="H18" s="104"/>
      <c r="I18" s="47"/>
      <c r="J18" s="92"/>
      <c r="K18" s="94"/>
      <c r="L18" s="104"/>
      <c r="M18" s="47"/>
      <c r="N18" s="92"/>
      <c r="O18" s="94"/>
      <c r="P18" s="104"/>
      <c r="Q18" s="47"/>
      <c r="R18" s="92"/>
      <c r="S18" s="94"/>
      <c r="T18" s="104"/>
      <c r="U18" s="47"/>
      <c r="V18" s="92"/>
      <c r="W18" s="94"/>
      <c r="X18" s="104"/>
      <c r="Y18" s="47"/>
      <c r="Z18" s="92"/>
      <c r="AA18" s="94"/>
      <c r="AB18" s="104"/>
      <c r="AC18" s="47"/>
      <c r="AE18" s="5">
        <v>12</v>
      </c>
      <c r="AF18" s="94"/>
      <c r="AG18" s="9" t="str">
        <f>January!AG18</f>
        <v>Natural Gas Bill</v>
      </c>
      <c r="AH18">
        <f t="array" ref="AH18">SUM(IF($B$7:$B$11=AE18,$E$7:$E$11),IF($F$7:$F$11=AE18,$I$7:$I$11),IF($J$7:$J$11=AE18,$M$7:$M$11),IF($N$7:$N$11=AE18,$Q$7:$Q$11),IF($R$7:$R$11=AE18,$U$7:$U$11),IF($V$7:$V$11=AE18,$Y$7:$Y$11),IF($Z$7:$Z$11=AE18,$AC$7:$AC$11),
IF($B$15:$B$19=AE18,$E$15:$E$19),IF($F$15:$F$19=AE18,$I$15:$I$19),IF($J$15:$J$19=AE18,$M$15:$M$19),IF($N$15:$N$19=AE18,$Q$15:$Q$19),IF($R$15:$R$19=AE18,$U$15:$U$19),IF($V$15:$V$19=AE18,$Y$15:$Y$19),IF($Z$15:$Z$19=AE18,$AC$15:$AC$19),
IF($B$23:$B$27=AE18,$E$23:$E$27),IF($F$23:$F$27=AE18,$I$23:$I$27),IF($J$23:$J$27=AE18,$M$23:$M$27),IF($N$23:$N$27=AE18,$Q$23:$Q$27),IF($R$23:$R$27=AE18,$U$23:$U$27),IF($V$23:$V$27=AE18,$Y$23:$Y$27),IF($Z$23:$Z$27=AE18,$AC$23:$AC$27),
IF($B$31:$B$35=AE18,$E$31:$E$35),IF($F$31:$F$35=AE18,$I$31:$I$35),IF($J$31:$J$35=AE18,$M$31:$M$35),IF($N$31:$N$35=AE18,$Q$31:$Q$35),IF($R$31:$R$35=AE18,$U$31:$U$35),IF($V$31:$V$35=AE18,$Y$31:$Y$35),IF($Z$31:$Z$35=AE18,$AC$31:$AC$35),
IF($B$39:$B$43=AE18,$E$39:$E$43),IF($F$39:$F$43=AE18,$I$39:$I$43),IF($J$39:$J$43=AE18,$M$39:$M$43),IF($N$39:$N$43=AE18,$Q$39:$Q$43),IF($R$39:$R$43=AE18,$U$39:$U$43),IF($V$39:$V$43=AE18,$Y$39:$Y$43),IF($Z$39:$Z$43=AE18,$AC$39:$AC$43),
IF($B$47:$B$51=AE18,$E$47:$E$51),IF($F$47:$F$51=AE18,$I$47:$I$51),IF($J$47:$J$51=AE18,$M$47:$M$51),IF($N$47:$N$51=AE18,$Q$47:$Q$51),IF($R$47:$R$51=AE18,$U$47:$U$51),IF($V$47:$V$51=AE18,$Y$47:$Y$51),IF($Z$47:$Z$51=AE18,$AC$47:$AC$51))</f>
        <v>0</v>
      </c>
      <c r="AJ18" s="5"/>
      <c r="AK18" s="5"/>
      <c r="AL18" s="9"/>
      <c r="AM18"/>
    </row>
    <row r="19" spans="2:39" s="89" customFormat="1" x14ac:dyDescent="0.2">
      <c r="B19" s="92"/>
      <c r="C19" s="94"/>
      <c r="D19" s="104"/>
      <c r="E19" s="47"/>
      <c r="F19" s="92"/>
      <c r="G19" s="94"/>
      <c r="H19" s="104"/>
      <c r="I19" s="47"/>
      <c r="J19" s="92"/>
      <c r="K19" s="94"/>
      <c r="L19" s="104"/>
      <c r="M19" s="47"/>
      <c r="N19" s="92"/>
      <c r="O19" s="94"/>
      <c r="P19" s="104"/>
      <c r="Q19" s="47"/>
      <c r="R19" s="92"/>
      <c r="S19" s="94"/>
      <c r="T19" s="104"/>
      <c r="U19" s="47"/>
      <c r="V19" s="92"/>
      <c r="W19" s="94"/>
      <c r="X19" s="104"/>
      <c r="Y19" s="47"/>
      <c r="Z19" s="92"/>
      <c r="AA19" s="94"/>
      <c r="AB19" s="104"/>
      <c r="AC19" s="47"/>
      <c r="AE19" s="5">
        <v>13</v>
      </c>
      <c r="AF19" s="94"/>
      <c r="AG19" s="9" t="str">
        <f>January!AG19</f>
        <v>Water Bill</v>
      </c>
      <c r="AH19">
        <f t="array" ref="AH19">SUM(IF($B$7:$B$11=AE19,$E$7:$E$11),IF($F$7:$F$11=AE19,$I$7:$I$11),IF($J$7:$J$11=AE19,$M$7:$M$11),IF($N$7:$N$11=AE19,$Q$7:$Q$11),IF($R$7:$R$11=AE19,$U$7:$U$11),IF($V$7:$V$11=AE19,$Y$7:$Y$11),IF($Z$7:$Z$11=AE19,$AC$7:$AC$11),
IF($B$15:$B$19=AE19,$E$15:$E$19),IF($F$15:$F$19=AE19,$I$15:$I$19),IF($J$15:$J$19=AE19,$M$15:$M$19),IF($N$15:$N$19=AE19,$Q$15:$Q$19),IF($R$15:$R$19=AE19,$U$15:$U$19),IF($V$15:$V$19=AE19,$Y$15:$Y$19),IF($Z$15:$Z$19=AE19,$AC$15:$AC$19),
IF($B$23:$B$27=AE19,$E$23:$E$27),IF($F$23:$F$27=AE19,$I$23:$I$27),IF($J$23:$J$27=AE19,$M$23:$M$27),IF($N$23:$N$27=AE19,$Q$23:$Q$27),IF($R$23:$R$27=AE19,$U$23:$U$27),IF($V$23:$V$27=AE19,$Y$23:$Y$27),IF($Z$23:$Z$27=AE19,$AC$23:$AC$27),
IF($B$31:$B$35=AE19,$E$31:$E$35),IF($F$31:$F$35=AE19,$I$31:$I$35),IF($J$31:$J$35=AE19,$M$31:$M$35),IF($N$31:$N$35=AE19,$Q$31:$Q$35),IF($R$31:$R$35=AE19,$U$31:$U$35),IF($V$31:$V$35=AE19,$Y$31:$Y$35),IF($Z$31:$Z$35=AE19,$AC$31:$AC$35),
IF($B$39:$B$43=AE19,$E$39:$E$43),IF($F$39:$F$43=AE19,$I$39:$I$43),IF($J$39:$J$43=AE19,$M$39:$M$43),IF($N$39:$N$43=AE19,$Q$39:$Q$43),IF($R$39:$R$43=AE19,$U$39:$U$43),IF($V$39:$V$43=AE19,$Y$39:$Y$43),IF($Z$39:$Z$43=AE19,$AC$39:$AC$43),
IF($B$47:$B$51=AE19,$E$47:$E$51),IF($F$47:$F$51=AE19,$I$47:$I$51),IF($J$47:$J$51=AE19,$M$47:$M$51),IF($N$47:$N$51=AE19,$Q$47:$Q$51),IF($R$47:$R$51=AE19,$U$47:$U$51),IF($V$47:$V$51=AE19,$Y$47:$Y$51),IF($Z$47:$Z$51=AE19,$AC$47:$AC$51))</f>
        <v>0</v>
      </c>
      <c r="AJ19" s="5"/>
      <c r="AK19" s="5"/>
      <c r="AL19" s="9"/>
      <c r="AM19"/>
    </row>
    <row r="20" spans="2:39" s="89" customFormat="1" x14ac:dyDescent="0.2">
      <c r="B20" s="190">
        <f>Z12+1</f>
        <v>4</v>
      </c>
      <c r="C20" s="191"/>
      <c r="D20" s="104" t="s">
        <v>51</v>
      </c>
      <c r="E20" s="47">
        <f t="array" ref="E20">AC12+SUM(IF(C15:C19=1,E15:E19))</f>
        <v>1200</v>
      </c>
      <c r="F20" s="190">
        <f>B20+1</f>
        <v>5</v>
      </c>
      <c r="G20" s="191"/>
      <c r="H20" s="104" t="s">
        <v>51</v>
      </c>
      <c r="I20" s="47">
        <f t="array" ref="I20">E20+SUM(IF(G15:G19=1,I15:I19))</f>
        <v>1200</v>
      </c>
      <c r="J20" s="190">
        <f>F20+1</f>
        <v>6</v>
      </c>
      <c r="K20" s="191"/>
      <c r="L20" s="104" t="s">
        <v>51</v>
      </c>
      <c r="M20" s="47">
        <f t="array" ref="M20">I20+SUM(IF(K15:K19=1,M15:M19))</f>
        <v>1200</v>
      </c>
      <c r="N20" s="190">
        <f>J20+1</f>
        <v>7</v>
      </c>
      <c r="O20" s="191"/>
      <c r="P20" s="104" t="s">
        <v>51</v>
      </c>
      <c r="Q20" s="47">
        <f t="array" ref="Q20">M20+SUM(IF(O15:O19=1,Q15:Q19))</f>
        <v>1200</v>
      </c>
      <c r="R20" s="190">
        <f>N20+1</f>
        <v>8</v>
      </c>
      <c r="S20" s="191"/>
      <c r="T20" s="104" t="s">
        <v>51</v>
      </c>
      <c r="U20" s="47">
        <f t="array" ref="U20">Q20+SUM(IF(S15:S19=1,U15:U19))</f>
        <v>1200</v>
      </c>
      <c r="V20" s="190">
        <f>R20+1</f>
        <v>9</v>
      </c>
      <c r="W20" s="191"/>
      <c r="X20" s="104" t="s">
        <v>51</v>
      </c>
      <c r="Y20" s="47">
        <f t="array" ref="Y20">U20+SUM(IF(W15:W19=1,Y15:Y19))</f>
        <v>1200</v>
      </c>
      <c r="Z20" s="190">
        <f>V20+1</f>
        <v>10</v>
      </c>
      <c r="AA20" s="191"/>
      <c r="AB20" s="104" t="s">
        <v>51</v>
      </c>
      <c r="AC20" s="47">
        <f t="array" ref="AC20">Y20+SUM(IF(AA15:AA19=1,AC15:AC19))</f>
        <v>1200</v>
      </c>
      <c r="AE20" s="5">
        <v>14</v>
      </c>
      <c r="AF20" s="94"/>
      <c r="AG20" s="9" t="str">
        <f>January!AG20</f>
        <v>Electric Bill</v>
      </c>
      <c r="AH20">
        <f t="array" ref="AH20">SUM(IF($B$7:$B$11=AE20,$E$7:$E$11),IF($F$7:$F$11=AE20,$I$7:$I$11),IF($J$7:$J$11=AE20,$M$7:$M$11),IF($N$7:$N$11=AE20,$Q$7:$Q$11),IF($R$7:$R$11=AE20,$U$7:$U$11),IF($V$7:$V$11=AE20,$Y$7:$Y$11),IF($Z$7:$Z$11=AE20,$AC$7:$AC$11),
IF($B$15:$B$19=AE20,$E$15:$E$19),IF($F$15:$F$19=AE20,$I$15:$I$19),IF($J$15:$J$19=AE20,$M$15:$M$19),IF($N$15:$N$19=AE20,$Q$15:$Q$19),IF($R$15:$R$19=AE20,$U$15:$U$19),IF($V$15:$V$19=AE20,$Y$15:$Y$19),IF($Z$15:$Z$19=AE20,$AC$15:$AC$19),
IF($B$23:$B$27=AE20,$E$23:$E$27),IF($F$23:$F$27=AE20,$I$23:$I$27),IF($J$23:$J$27=AE20,$M$23:$M$27),IF($N$23:$N$27=AE20,$Q$23:$Q$27),IF($R$23:$R$27=AE20,$U$23:$U$27),IF($V$23:$V$27=AE20,$Y$23:$Y$27),IF($Z$23:$Z$27=AE20,$AC$23:$AC$27),
IF($B$31:$B$35=AE20,$E$31:$E$35),IF($F$31:$F$35=AE20,$I$31:$I$35),IF($J$31:$J$35=AE20,$M$31:$M$35),IF($N$31:$N$35=AE20,$Q$31:$Q$35),IF($R$31:$R$35=AE20,$U$31:$U$35),IF($V$31:$V$35=AE20,$Y$31:$Y$35),IF($Z$31:$Z$35=AE20,$AC$31:$AC$35),
IF($B$39:$B$43=AE20,$E$39:$E$43),IF($F$39:$F$43=AE20,$I$39:$I$43),IF($J$39:$J$43=AE20,$M$39:$M$43),IF($N$39:$N$43=AE20,$Q$39:$Q$43),IF($R$39:$R$43=AE20,$U$39:$U$43),IF($V$39:$V$43=AE20,$Y$39:$Y$43),IF($Z$39:$Z$43=AE20,$AC$39:$AC$43),
IF($B$47:$B$51=AE20,$E$47:$E$51),IF($F$47:$F$51=AE20,$I$47:$I$51),IF($J$47:$J$51=AE20,$M$47:$M$51),IF($N$47:$N$51=AE20,$Q$47:$Q$51),IF($R$47:$R$51=AE20,$U$47:$U$51),IF($V$47:$V$51=AE20,$Y$47:$Y$51),IF($Z$47:$Z$51=AE20,$AC$47:$AC$51))</f>
        <v>0</v>
      </c>
      <c r="AJ20" s="5"/>
      <c r="AK20" s="5"/>
      <c r="AL20" s="9"/>
      <c r="AM20"/>
    </row>
    <row r="21" spans="2:39" s="89" customFormat="1" x14ac:dyDescent="0.2">
      <c r="B21" s="190"/>
      <c r="C21" s="191"/>
      <c r="D21" s="104" t="s">
        <v>60</v>
      </c>
      <c r="E21" s="21">
        <f t="array" ref="E21">AC13+SUM(IF(C15:C19=2,E15:E19))-SUM(IF(B15:B19={33},E15:E19))</f>
        <v>5000</v>
      </c>
      <c r="F21" s="190"/>
      <c r="G21" s="191"/>
      <c r="H21" s="104" t="s">
        <v>60</v>
      </c>
      <c r="I21" s="21">
        <f t="array" ref="I21">E21+SUM(IF(G15:G19=2,I15:I19))-SUM(IF(F15:F19={33},I15:I19))</f>
        <v>5000</v>
      </c>
      <c r="J21" s="190"/>
      <c r="K21" s="191"/>
      <c r="L21" s="104" t="s">
        <v>60</v>
      </c>
      <c r="M21" s="21">
        <f t="array" ref="M21">I21+SUM(IF(K15:K19=2,M15:M19))-SUM(IF(J15:J19={33},M15:M19))</f>
        <v>5000</v>
      </c>
      <c r="N21" s="190"/>
      <c r="O21" s="191"/>
      <c r="P21" s="104" t="s">
        <v>60</v>
      </c>
      <c r="Q21" s="21">
        <f t="array" ref="Q21">M21+SUM(IF(O15:O19=2,Q15:Q19))-SUM(IF(N15:N19={33},Q15:Q19))</f>
        <v>5000</v>
      </c>
      <c r="R21" s="190"/>
      <c r="S21" s="191"/>
      <c r="T21" s="104" t="s">
        <v>60</v>
      </c>
      <c r="U21" s="21">
        <f t="array" ref="U21">Q21+SUM(IF(S15:S19=2,U15:U19))-SUM(IF(R15:R19={33},U15:U19))</f>
        <v>5000</v>
      </c>
      <c r="V21" s="190"/>
      <c r="W21" s="191"/>
      <c r="X21" s="104" t="s">
        <v>60</v>
      </c>
      <c r="Y21" s="21">
        <f t="array" ref="Y21">U21+SUM(IF(W15:W19=2,Y15:Y19))-SUM(IF(V15:V19={33},Y15:Y19))</f>
        <v>5000</v>
      </c>
      <c r="Z21" s="190"/>
      <c r="AA21" s="191"/>
      <c r="AB21" s="104" t="s">
        <v>60</v>
      </c>
      <c r="AC21" s="21">
        <f t="array" ref="AC21">Y21+SUM(IF(AA15:AA19=2,AC15:AC19))-SUM(IF(Z15:Z19={33},AC15:AC19))</f>
        <v>5000</v>
      </c>
      <c r="AE21" s="5">
        <v>15</v>
      </c>
      <c r="AF21" s="94"/>
      <c r="AG21" s="9" t="str">
        <f>January!AG21</f>
        <v>Garbage Service</v>
      </c>
      <c r="AH21">
        <f t="array" ref="AH21">SUM(IF($B$7:$B$11=AE21,$E$7:$E$11),IF($F$7:$F$11=AE21,$I$7:$I$11),IF($J$7:$J$11=AE21,$M$7:$M$11),IF($N$7:$N$11=AE21,$Q$7:$Q$11),IF($R$7:$R$11=AE21,$U$7:$U$11),IF($V$7:$V$11=AE21,$Y$7:$Y$11),IF($Z$7:$Z$11=AE21,$AC$7:$AC$11),
IF($B$15:$B$19=AE21,$E$15:$E$19),IF($F$15:$F$19=AE21,$I$15:$I$19),IF($J$15:$J$19=AE21,$M$15:$M$19),IF($N$15:$N$19=AE21,$Q$15:$Q$19),IF($R$15:$R$19=AE21,$U$15:$U$19),IF($V$15:$V$19=AE21,$Y$15:$Y$19),IF($Z$15:$Z$19=AE21,$AC$15:$AC$19),
IF($B$23:$B$27=AE21,$E$23:$E$27),IF($F$23:$F$27=AE21,$I$23:$I$27),IF($J$23:$J$27=AE21,$M$23:$M$27),IF($N$23:$N$27=AE21,$Q$23:$Q$27),IF($R$23:$R$27=AE21,$U$23:$U$27),IF($V$23:$V$27=AE21,$Y$23:$Y$27),IF($Z$23:$Z$27=AE21,$AC$23:$AC$27),
IF($B$31:$B$35=AE21,$E$31:$E$35),IF($F$31:$F$35=AE21,$I$31:$I$35),IF($J$31:$J$35=AE21,$M$31:$M$35),IF($N$31:$N$35=AE21,$Q$31:$Q$35),IF($R$31:$R$35=AE21,$U$31:$U$35),IF($V$31:$V$35=AE21,$Y$31:$Y$35),IF($Z$31:$Z$35=AE21,$AC$31:$AC$35),
IF($B$39:$B$43=AE21,$E$39:$E$43),IF($F$39:$F$43=AE21,$I$39:$I$43),IF($J$39:$J$43=AE21,$M$39:$M$43),IF($N$39:$N$43=AE21,$Q$39:$Q$43),IF($R$39:$R$43=AE21,$U$39:$U$43),IF($V$39:$V$43=AE21,$Y$39:$Y$43),IF($Z$39:$Z$43=AE21,$AC$39:$AC$43),
IF($B$47:$B$51=AE21,$E$47:$E$51),IF($F$47:$F$51=AE21,$I$47:$I$51),IF($J$47:$J$51=AE21,$M$47:$M$51),IF($N$47:$N$51=AE21,$Q$47:$Q$51),IF($R$47:$R$51=AE21,$U$47:$U$51),IF($V$47:$V$51=AE21,$Y$47:$Y$51),IF($Z$47:$Z$51=AE21,$AC$47:$AC$51))</f>
        <v>0</v>
      </c>
      <c r="AJ21" s="5"/>
      <c r="AK21" s="5"/>
      <c r="AL21" s="9"/>
      <c r="AM21"/>
    </row>
    <row r="22" spans="2:39" ht="13.5" thickBot="1" x14ac:dyDescent="0.25">
      <c r="B22" s="192"/>
      <c r="C22" s="193"/>
      <c r="D22" s="105" t="s">
        <v>48</v>
      </c>
      <c r="E22" s="25">
        <f t="array" ref="E22">AC14+SUM(IF(C15:C19=3,E15:E19))-SUM(IF(B15:B19={34},E15:E19))</f>
        <v>-800</v>
      </c>
      <c r="F22" s="192"/>
      <c r="G22" s="193"/>
      <c r="H22" s="105" t="s">
        <v>48</v>
      </c>
      <c r="I22" s="25">
        <f t="array" ref="I22">E22+SUM(IF(G15:G19=3,I15:I19))-SUM(IF(F15:F19={34},I15:I19))</f>
        <v>-800</v>
      </c>
      <c r="J22" s="192"/>
      <c r="K22" s="193"/>
      <c r="L22" s="105" t="s">
        <v>48</v>
      </c>
      <c r="M22" s="25">
        <f t="array" ref="M22">I22+SUM(IF(K15:K19=3,M15:M19))-SUM(IF(J15:J19={34},M15:M19))</f>
        <v>-800</v>
      </c>
      <c r="N22" s="192"/>
      <c r="O22" s="193"/>
      <c r="P22" s="105" t="s">
        <v>48</v>
      </c>
      <c r="Q22" s="25">
        <f t="array" ref="Q22">M22+SUM(IF(O15:O19=3,Q15:Q19))-SUM(IF(N15:N19={34},Q15:Q19))</f>
        <v>-800</v>
      </c>
      <c r="R22" s="192"/>
      <c r="S22" s="193"/>
      <c r="T22" s="105" t="s">
        <v>48</v>
      </c>
      <c r="U22" s="25">
        <f t="array" ref="U22">Q22+SUM(IF(S15:S19=3,U15:U19))-SUM(IF(R15:R19={34},U15:U19))</f>
        <v>-800</v>
      </c>
      <c r="V22" s="192"/>
      <c r="W22" s="193"/>
      <c r="X22" s="105" t="s">
        <v>48</v>
      </c>
      <c r="Y22" s="25">
        <f t="array" ref="Y22">U22+SUM(IF(W15:W19=3,Y15:Y19))-SUM(IF(V15:V19={34},Y15:Y19))</f>
        <v>-800</v>
      </c>
      <c r="Z22" s="192"/>
      <c r="AA22" s="193"/>
      <c r="AB22" s="105" t="s">
        <v>48</v>
      </c>
      <c r="AC22" s="25">
        <f t="array" ref="AC22">Y22+SUM(IF(AA15:AA19=3,AC15:AC19))-SUM(IF(Z15:Z19={34},AC15:AC19))</f>
        <v>-800</v>
      </c>
      <c r="AE22" s="5">
        <v>16</v>
      </c>
      <c r="AF22" s="94"/>
      <c r="AG22" s="9" t="str">
        <f>January!AG22</f>
        <v>Parking Expenses</v>
      </c>
      <c r="AH22">
        <f t="array" ref="AH22">SUM(IF($B$7:$B$11=AE22,$E$7:$E$11),IF($F$7:$F$11=AE22,$I$7:$I$11),IF($J$7:$J$11=AE22,$M$7:$M$11),IF($N$7:$N$11=AE22,$Q$7:$Q$11),IF($R$7:$R$11=AE22,$U$7:$U$11),IF($V$7:$V$11=AE22,$Y$7:$Y$11),IF($Z$7:$Z$11=AE22,$AC$7:$AC$11),
IF($B$15:$B$19=AE22,$E$15:$E$19),IF($F$15:$F$19=AE22,$I$15:$I$19),IF($J$15:$J$19=AE22,$M$15:$M$19),IF($N$15:$N$19=AE22,$Q$15:$Q$19),IF($R$15:$R$19=AE22,$U$15:$U$19),IF($V$15:$V$19=AE22,$Y$15:$Y$19),IF($Z$15:$Z$19=AE22,$AC$15:$AC$19),
IF($B$23:$B$27=AE22,$E$23:$E$27),IF($F$23:$F$27=AE22,$I$23:$I$27),IF($J$23:$J$27=AE22,$M$23:$M$27),IF($N$23:$N$27=AE22,$Q$23:$Q$27),IF($R$23:$R$27=AE22,$U$23:$U$27),IF($V$23:$V$27=AE22,$Y$23:$Y$27),IF($Z$23:$Z$27=AE22,$AC$23:$AC$27),
IF($B$31:$B$35=AE22,$E$31:$E$35),IF($F$31:$F$35=AE22,$I$31:$I$35),IF($J$31:$J$35=AE22,$M$31:$M$35),IF($N$31:$N$35=AE22,$Q$31:$Q$35),IF($R$31:$R$35=AE22,$U$31:$U$35),IF($V$31:$V$35=AE22,$Y$31:$Y$35),IF($Z$31:$Z$35=AE22,$AC$31:$AC$35),
IF($B$39:$B$43=AE22,$E$39:$E$43),IF($F$39:$F$43=AE22,$I$39:$I$43),IF($J$39:$J$43=AE22,$M$39:$M$43),IF($N$39:$N$43=AE22,$Q$39:$Q$43),IF($R$39:$R$43=AE22,$U$39:$U$43),IF($V$39:$V$43=AE22,$Y$39:$Y$43),IF($Z$39:$Z$43=AE22,$AC$39:$AC$43),
IF($B$47:$B$51=AE22,$E$47:$E$51),IF($F$47:$F$51=AE22,$I$47:$I$51),IF($J$47:$J$51=AE22,$M$47:$M$51),IF($N$47:$N$51=AE22,$Q$47:$Q$51),IF($R$47:$R$51=AE22,$U$47:$U$51),IF($V$47:$V$51=AE22,$Y$47:$Y$51),IF($Z$47:$Z$51=AE22,$AC$47:$AC$51))</f>
        <v>0</v>
      </c>
      <c r="AJ22" s="5"/>
      <c r="AK22" s="5"/>
      <c r="AL22" s="9"/>
    </row>
    <row r="23" spans="2:39" s="89" customFormat="1" x14ac:dyDescent="0.2">
      <c r="B23" s="101"/>
      <c r="C23" s="111"/>
      <c r="D23" s="106"/>
      <c r="E23" s="100"/>
      <c r="F23" s="101"/>
      <c r="G23" s="111"/>
      <c r="H23" s="106"/>
      <c r="I23" s="100"/>
      <c r="J23" s="101"/>
      <c r="K23" s="111"/>
      <c r="L23" s="151"/>
      <c r="M23" s="100"/>
      <c r="N23" s="102"/>
      <c r="O23" s="96"/>
      <c r="P23" s="107"/>
      <c r="Q23" s="56"/>
      <c r="R23" s="101"/>
      <c r="S23" s="111"/>
      <c r="T23" s="113"/>
      <c r="U23" s="100"/>
      <c r="V23" s="102"/>
      <c r="W23" s="96"/>
      <c r="X23" s="107"/>
      <c r="Y23" s="56"/>
      <c r="Z23" s="91"/>
      <c r="AA23" s="110"/>
      <c r="AB23" s="103"/>
      <c r="AC23" s="60"/>
      <c r="AE23" s="5">
        <v>17</v>
      </c>
      <c r="AF23" s="94"/>
      <c r="AG23" s="9" t="str">
        <f>January!AG23</f>
        <v>Transit Monthly</v>
      </c>
      <c r="AH23">
        <f t="array" ref="AH23">SUM(IF($B$7:$B$11=AE23,$E$7:$E$11),IF($F$7:$F$11=AE23,$I$7:$I$11),IF($J$7:$J$11=AE23,$M$7:$M$11),IF($N$7:$N$11=AE23,$Q$7:$Q$11),IF($R$7:$R$11=AE23,$U$7:$U$11),IF($V$7:$V$11=AE23,$Y$7:$Y$11),IF($Z$7:$Z$11=AE23,$AC$7:$AC$11),
IF($B$15:$B$19=AE23,$E$15:$E$19),IF($F$15:$F$19=AE23,$I$15:$I$19),IF($J$15:$J$19=AE23,$M$15:$M$19),IF($N$15:$N$19=AE23,$Q$15:$Q$19),IF($R$15:$R$19=AE23,$U$15:$U$19),IF($V$15:$V$19=AE23,$Y$15:$Y$19),IF($Z$15:$Z$19=AE23,$AC$15:$AC$19),
IF($B$23:$B$27=AE23,$E$23:$E$27),IF($F$23:$F$27=AE23,$I$23:$I$27),IF($J$23:$J$27=AE23,$M$23:$M$27),IF($N$23:$N$27=AE23,$Q$23:$Q$27),IF($R$23:$R$27=AE23,$U$23:$U$27),IF($V$23:$V$27=AE23,$Y$23:$Y$27),IF($Z$23:$Z$27=AE23,$AC$23:$AC$27),
IF($B$31:$B$35=AE23,$E$31:$E$35),IF($F$31:$F$35=AE23,$I$31:$I$35),IF($J$31:$J$35=AE23,$M$31:$M$35),IF($N$31:$N$35=AE23,$Q$31:$Q$35),IF($R$31:$R$35=AE23,$U$31:$U$35),IF($V$31:$V$35=AE23,$Y$31:$Y$35),IF($Z$31:$Z$35=AE23,$AC$31:$AC$35),
IF($B$39:$B$43=AE23,$E$39:$E$43),IF($F$39:$F$43=AE23,$I$39:$I$43),IF($J$39:$J$43=AE23,$M$39:$M$43),IF($N$39:$N$43=AE23,$Q$39:$Q$43),IF($R$39:$R$43=AE23,$U$39:$U$43),IF($V$39:$V$43=AE23,$Y$39:$Y$43),IF($Z$39:$Z$43=AE23,$AC$39:$AC$43),
IF($B$47:$B$51=AE23,$E$47:$E$51),IF($F$47:$F$51=AE23,$I$47:$I$51),IF($J$47:$J$51=AE23,$M$47:$M$51),IF($N$47:$N$51=AE23,$Q$47:$Q$51),IF($R$47:$R$51=AE23,$U$47:$U$51),IF($V$47:$V$51=AE23,$Y$47:$Y$51),IF($Z$47:$Z$51=AE23,$AC$47:$AC$51))</f>
        <v>0</v>
      </c>
      <c r="AJ23" s="5"/>
      <c r="AK23" s="5"/>
      <c r="AL23" s="9"/>
      <c r="AM23"/>
    </row>
    <row r="24" spans="2:39" s="89" customFormat="1" x14ac:dyDescent="0.2">
      <c r="B24" s="102"/>
      <c r="C24" s="96"/>
      <c r="D24" s="107"/>
      <c r="E24" s="56"/>
      <c r="F24" s="102"/>
      <c r="G24" s="96"/>
      <c r="H24" s="107"/>
      <c r="I24" s="56"/>
      <c r="J24" s="102"/>
      <c r="K24" s="96"/>
      <c r="L24" s="113"/>
      <c r="M24" s="56"/>
      <c r="N24" s="102"/>
      <c r="O24" s="96"/>
      <c r="P24" s="107"/>
      <c r="Q24" s="56"/>
      <c r="R24" s="102"/>
      <c r="S24" s="96"/>
      <c r="T24" s="113"/>
      <c r="U24" s="56"/>
      <c r="V24" s="102"/>
      <c r="W24" s="96"/>
      <c r="X24" s="107"/>
      <c r="Y24" s="56"/>
      <c r="Z24" s="92"/>
      <c r="AA24" s="94"/>
      <c r="AB24" s="104"/>
      <c r="AC24" s="47"/>
      <c r="AE24" s="5">
        <v>18</v>
      </c>
      <c r="AF24" s="94"/>
      <c r="AG24" s="9" t="str">
        <f>January!AG24</f>
        <v>Land Line Phone Bill</v>
      </c>
      <c r="AH24">
        <f t="array" ref="AH24">SUM(IF($B$7:$B$11=AE24,$E$7:$E$11),IF($F$7:$F$11=AE24,$I$7:$I$11),IF($J$7:$J$11=AE24,$M$7:$M$11),IF($N$7:$N$11=AE24,$Q$7:$Q$11),IF($R$7:$R$11=AE24,$U$7:$U$11),IF($V$7:$V$11=AE24,$Y$7:$Y$11),IF($Z$7:$Z$11=AE24,$AC$7:$AC$11),
IF($B$15:$B$19=AE24,$E$15:$E$19),IF($F$15:$F$19=AE24,$I$15:$I$19),IF($J$15:$J$19=AE24,$M$15:$M$19),IF($N$15:$N$19=AE24,$Q$15:$Q$19),IF($R$15:$R$19=AE24,$U$15:$U$19),IF($V$15:$V$19=AE24,$Y$15:$Y$19),IF($Z$15:$Z$19=AE24,$AC$15:$AC$19),
IF($B$23:$B$27=AE24,$E$23:$E$27),IF($F$23:$F$27=AE24,$I$23:$I$27),IF($J$23:$J$27=AE24,$M$23:$M$27),IF($N$23:$N$27=AE24,$Q$23:$Q$27),IF($R$23:$R$27=AE24,$U$23:$U$27),IF($V$23:$V$27=AE24,$Y$23:$Y$27),IF($Z$23:$Z$27=AE24,$AC$23:$AC$27),
IF($B$31:$B$35=AE24,$E$31:$E$35),IF($F$31:$F$35=AE24,$I$31:$I$35),IF($J$31:$J$35=AE24,$M$31:$M$35),IF($N$31:$N$35=AE24,$Q$31:$Q$35),IF($R$31:$R$35=AE24,$U$31:$U$35),IF($V$31:$V$35=AE24,$Y$31:$Y$35),IF($Z$31:$Z$35=AE24,$AC$31:$AC$35),
IF($B$39:$B$43=AE24,$E$39:$E$43),IF($F$39:$F$43=AE24,$I$39:$I$43),IF($J$39:$J$43=AE24,$M$39:$M$43),IF($N$39:$N$43=AE24,$Q$39:$Q$43),IF($R$39:$R$43=AE24,$U$39:$U$43),IF($V$39:$V$43=AE24,$Y$39:$Y$43),IF($Z$39:$Z$43=AE24,$AC$39:$AC$43),
IF($B$47:$B$51=AE24,$E$47:$E$51),IF($F$47:$F$51=AE24,$I$47:$I$51),IF($J$47:$J$51=AE24,$M$47:$M$51),IF($N$47:$N$51=AE24,$Q$47:$Q$51),IF($R$47:$R$51=AE24,$U$47:$U$51),IF($V$47:$V$51=AE24,$Y$47:$Y$51),IF($Z$47:$Z$51=AE24,$AC$47:$AC$51))</f>
        <v>0</v>
      </c>
      <c r="AJ24" s="5"/>
      <c r="AK24" s="5"/>
      <c r="AL24" s="9"/>
      <c r="AM24"/>
    </row>
    <row r="25" spans="2:39" s="89" customFormat="1" x14ac:dyDescent="0.2">
      <c r="B25" s="102"/>
      <c r="C25" s="96"/>
      <c r="D25" s="107"/>
      <c r="E25" s="56"/>
      <c r="F25" s="102"/>
      <c r="G25" s="96"/>
      <c r="H25" s="107"/>
      <c r="I25" s="56"/>
      <c r="J25" s="102"/>
      <c r="K25" s="96"/>
      <c r="L25" s="107"/>
      <c r="M25" s="56"/>
      <c r="N25" s="102"/>
      <c r="O25" s="96"/>
      <c r="P25" s="107"/>
      <c r="Q25" s="56"/>
      <c r="R25" s="102"/>
      <c r="S25" s="96"/>
      <c r="T25" s="107"/>
      <c r="U25" s="56"/>
      <c r="V25" s="102"/>
      <c r="W25" s="96"/>
      <c r="X25" s="107"/>
      <c r="Y25" s="56"/>
      <c r="Z25" s="92"/>
      <c r="AA25" s="94"/>
      <c r="AB25" s="104"/>
      <c r="AC25" s="47"/>
      <c r="AE25" s="5">
        <v>19</v>
      </c>
      <c r="AF25" s="94"/>
      <c r="AG25" s="9" t="str">
        <f>January!AG25</f>
        <v>Cell Phone Service</v>
      </c>
      <c r="AH25">
        <f t="array" ref="AH25">SUM(IF($B$7:$B$11=AE25,$E$7:$E$11),IF($F$7:$F$11=AE25,$I$7:$I$11),IF($J$7:$J$11=AE25,$M$7:$M$11),IF($N$7:$N$11=AE25,$Q$7:$Q$11),IF($R$7:$R$11=AE25,$U$7:$U$11),IF($V$7:$V$11=AE25,$Y$7:$Y$11),IF($Z$7:$Z$11=AE25,$AC$7:$AC$11),
IF($B$15:$B$19=AE25,$E$15:$E$19),IF($F$15:$F$19=AE25,$I$15:$I$19),IF($J$15:$J$19=AE25,$M$15:$M$19),IF($N$15:$N$19=AE25,$Q$15:$Q$19),IF($R$15:$R$19=AE25,$U$15:$U$19),IF($V$15:$V$19=AE25,$Y$15:$Y$19),IF($Z$15:$Z$19=AE25,$AC$15:$AC$19),
IF($B$23:$B$27=AE25,$E$23:$E$27),IF($F$23:$F$27=AE25,$I$23:$I$27),IF($J$23:$J$27=AE25,$M$23:$M$27),IF($N$23:$N$27=AE25,$Q$23:$Q$27),IF($R$23:$R$27=AE25,$U$23:$U$27),IF($V$23:$V$27=AE25,$Y$23:$Y$27),IF($Z$23:$Z$27=AE25,$AC$23:$AC$27),
IF($B$31:$B$35=AE25,$E$31:$E$35),IF($F$31:$F$35=AE25,$I$31:$I$35),IF($J$31:$J$35=AE25,$M$31:$M$35),IF($N$31:$N$35=AE25,$Q$31:$Q$35),IF($R$31:$R$35=AE25,$U$31:$U$35),IF($V$31:$V$35=AE25,$Y$31:$Y$35),IF($Z$31:$Z$35=AE25,$AC$31:$AC$35),
IF($B$39:$B$43=AE25,$E$39:$E$43),IF($F$39:$F$43=AE25,$I$39:$I$43),IF($J$39:$J$43=AE25,$M$39:$M$43),IF($N$39:$N$43=AE25,$Q$39:$Q$43),IF($R$39:$R$43=AE25,$U$39:$U$43),IF($V$39:$V$43=AE25,$Y$39:$Y$43),IF($Z$39:$Z$43=AE25,$AC$39:$AC$43),
IF($B$47:$B$51=AE25,$E$47:$E$51),IF($F$47:$F$51=AE25,$I$47:$I$51),IF($J$47:$J$51=AE25,$M$47:$M$51),IF($N$47:$N$51=AE25,$Q$47:$Q$51),IF($R$47:$R$51=AE25,$U$47:$U$51),IF($V$47:$V$51=AE25,$Y$47:$Y$51),IF($Z$47:$Z$51=AE25,$AC$47:$AC$51))</f>
        <v>0</v>
      </c>
      <c r="AJ25" s="5"/>
      <c r="AK25" s="5"/>
      <c r="AL25" s="9"/>
      <c r="AM25"/>
    </row>
    <row r="26" spans="2:39" s="89" customFormat="1" x14ac:dyDescent="0.2">
      <c r="B26" s="102"/>
      <c r="C26" s="96"/>
      <c r="D26" s="107"/>
      <c r="E26" s="56"/>
      <c r="F26" s="102"/>
      <c r="G26" s="96"/>
      <c r="H26" s="107"/>
      <c r="I26" s="56"/>
      <c r="J26" s="102"/>
      <c r="K26" s="96"/>
      <c r="L26" s="107"/>
      <c r="M26" s="56"/>
      <c r="N26" s="102"/>
      <c r="O26" s="96"/>
      <c r="P26" s="107"/>
      <c r="Q26" s="56"/>
      <c r="R26" s="102"/>
      <c r="S26" s="96"/>
      <c r="T26" s="107"/>
      <c r="U26" s="56"/>
      <c r="V26" s="102"/>
      <c r="W26" s="96"/>
      <c r="X26" s="107"/>
      <c r="Y26" s="56"/>
      <c r="Z26" s="92"/>
      <c r="AA26" s="94"/>
      <c r="AB26" s="104"/>
      <c r="AC26" s="47"/>
      <c r="AE26" s="5">
        <v>20</v>
      </c>
      <c r="AF26" s="94"/>
      <c r="AG26" s="9" t="str">
        <f>January!AG26</f>
        <v>Cable Bill</v>
      </c>
      <c r="AH26">
        <f t="array" ref="AH26">SUM(IF($B$7:$B$11=AE26,$E$7:$E$11),IF($F$7:$F$11=AE26,$I$7:$I$11),IF($J$7:$J$11=AE26,$M$7:$M$11),IF($N$7:$N$11=AE26,$Q$7:$Q$11),IF($R$7:$R$11=AE26,$U$7:$U$11),IF($V$7:$V$11=AE26,$Y$7:$Y$11),IF($Z$7:$Z$11=AE26,$AC$7:$AC$11),
IF($B$15:$B$19=AE26,$E$15:$E$19),IF($F$15:$F$19=AE26,$I$15:$I$19),IF($J$15:$J$19=AE26,$M$15:$M$19),IF($N$15:$N$19=AE26,$Q$15:$Q$19),IF($R$15:$R$19=AE26,$U$15:$U$19),IF($V$15:$V$19=AE26,$Y$15:$Y$19),IF($Z$15:$Z$19=AE26,$AC$15:$AC$19),
IF($B$23:$B$27=AE26,$E$23:$E$27),IF($F$23:$F$27=AE26,$I$23:$I$27),IF($J$23:$J$27=AE26,$M$23:$M$27),IF($N$23:$N$27=AE26,$Q$23:$Q$27),IF($R$23:$R$27=AE26,$U$23:$U$27),IF($V$23:$V$27=AE26,$Y$23:$Y$27),IF($Z$23:$Z$27=AE26,$AC$23:$AC$27),
IF($B$31:$B$35=AE26,$E$31:$E$35),IF($F$31:$F$35=AE26,$I$31:$I$35),IF($J$31:$J$35=AE26,$M$31:$M$35),IF($N$31:$N$35=AE26,$Q$31:$Q$35),IF($R$31:$R$35=AE26,$U$31:$U$35),IF($V$31:$V$35=AE26,$Y$31:$Y$35),IF($Z$31:$Z$35=AE26,$AC$31:$AC$35),
IF($B$39:$B$43=AE26,$E$39:$E$43),IF($F$39:$F$43=AE26,$I$39:$I$43),IF($J$39:$J$43=AE26,$M$39:$M$43),IF($N$39:$N$43=AE26,$Q$39:$Q$43),IF($R$39:$R$43=AE26,$U$39:$U$43),IF($V$39:$V$43=AE26,$Y$39:$Y$43),IF($Z$39:$Z$43=AE26,$AC$39:$AC$43),
IF($B$47:$B$51=AE26,$E$47:$E$51),IF($F$47:$F$51=AE26,$I$47:$I$51),IF($J$47:$J$51=AE26,$M$47:$M$51),IF($N$47:$N$51=AE26,$Q$47:$Q$51),IF($R$47:$R$51=AE26,$U$47:$U$51),IF($V$47:$V$51=AE26,$Y$47:$Y$51),IF($Z$47:$Z$51=AE26,$AC$47:$AC$51))</f>
        <v>0</v>
      </c>
      <c r="AJ26" s="5"/>
      <c r="AK26" s="5"/>
      <c r="AL26" s="9"/>
      <c r="AM26"/>
    </row>
    <row r="27" spans="2:39" s="89" customFormat="1" x14ac:dyDescent="0.2">
      <c r="B27" s="102"/>
      <c r="C27" s="96"/>
      <c r="D27" s="107"/>
      <c r="E27" s="56"/>
      <c r="F27" s="102"/>
      <c r="G27" s="96"/>
      <c r="H27" s="107"/>
      <c r="I27" s="56"/>
      <c r="J27" s="102"/>
      <c r="K27" s="96"/>
      <c r="L27" s="107"/>
      <c r="M27" s="56"/>
      <c r="N27" s="102"/>
      <c r="O27" s="96"/>
      <c r="P27" s="107"/>
      <c r="Q27" s="56"/>
      <c r="R27" s="102"/>
      <c r="S27" s="96"/>
      <c r="T27" s="107"/>
      <c r="U27" s="56"/>
      <c r="V27" s="102"/>
      <c r="W27" s="96"/>
      <c r="X27" s="107"/>
      <c r="Y27" s="56"/>
      <c r="Z27" s="92"/>
      <c r="AA27" s="94"/>
      <c r="AB27" s="104"/>
      <c r="AC27" s="47"/>
      <c r="AE27" s="5">
        <v>21</v>
      </c>
      <c r="AF27" s="94"/>
      <c r="AG27" s="9" t="str">
        <f>January!AG27</f>
        <v>Auto Maint.</v>
      </c>
      <c r="AH27">
        <f t="array" ref="AH27">SUM(IF($B$7:$B$11=AE27,$E$7:$E$11),IF($F$7:$F$11=AE27,$I$7:$I$11),IF($J$7:$J$11=AE27,$M$7:$M$11),IF($N$7:$N$11=AE27,$Q$7:$Q$11),IF($R$7:$R$11=AE27,$U$7:$U$11),IF($V$7:$V$11=AE27,$Y$7:$Y$11),IF($Z$7:$Z$11=AE27,$AC$7:$AC$11),
IF($B$15:$B$19=AE27,$E$15:$E$19),IF($F$15:$F$19=AE27,$I$15:$I$19),IF($J$15:$J$19=AE27,$M$15:$M$19),IF($N$15:$N$19=AE27,$Q$15:$Q$19),IF($R$15:$R$19=AE27,$U$15:$U$19),IF($V$15:$V$19=AE27,$Y$15:$Y$19),IF($Z$15:$Z$19=AE27,$AC$15:$AC$19),
IF($B$23:$B$27=AE27,$E$23:$E$27),IF($F$23:$F$27=AE27,$I$23:$I$27),IF($J$23:$J$27=AE27,$M$23:$M$27),IF($N$23:$N$27=AE27,$Q$23:$Q$27),IF($R$23:$R$27=AE27,$U$23:$U$27),IF($V$23:$V$27=AE27,$Y$23:$Y$27),IF($Z$23:$Z$27=AE27,$AC$23:$AC$27),
IF($B$31:$B$35=AE27,$E$31:$E$35),IF($F$31:$F$35=AE27,$I$31:$I$35),IF($J$31:$J$35=AE27,$M$31:$M$35),IF($N$31:$N$35=AE27,$Q$31:$Q$35),IF($R$31:$R$35=AE27,$U$31:$U$35),IF($V$31:$V$35=AE27,$Y$31:$Y$35),IF($Z$31:$Z$35=AE27,$AC$31:$AC$35),
IF($B$39:$B$43=AE27,$E$39:$E$43),IF($F$39:$F$43=AE27,$I$39:$I$43),IF($J$39:$J$43=AE27,$M$39:$M$43),IF($N$39:$N$43=AE27,$Q$39:$Q$43),IF($R$39:$R$43=AE27,$U$39:$U$43),IF($V$39:$V$43=AE27,$Y$39:$Y$43),IF($Z$39:$Z$43=AE27,$AC$39:$AC$43),
IF($B$47:$B$51=AE27,$E$47:$E$51),IF($F$47:$F$51=AE27,$I$47:$I$51),IF($J$47:$J$51=AE27,$M$47:$M$51),IF($N$47:$N$51=AE27,$Q$47:$Q$51),IF($R$47:$R$51=AE27,$U$47:$U$51),IF($V$47:$V$51=AE27,$Y$47:$Y$51),IF($Z$47:$Z$51=AE27,$AC$47:$AC$51))</f>
        <v>0</v>
      </c>
      <c r="AJ27" s="5"/>
      <c r="AK27" s="5"/>
      <c r="AL27" s="9"/>
      <c r="AM27"/>
    </row>
    <row r="28" spans="2:39" s="89" customFormat="1" x14ac:dyDescent="0.2">
      <c r="B28" s="190">
        <f>Z20+1</f>
        <v>11</v>
      </c>
      <c r="C28" s="191"/>
      <c r="D28" s="104" t="s">
        <v>51</v>
      </c>
      <c r="E28" s="47">
        <f t="array" ref="E28">AC20+SUM(IF(C23:C27=1,E23:E27))</f>
        <v>1200</v>
      </c>
      <c r="F28" s="190">
        <f>B28+1</f>
        <v>12</v>
      </c>
      <c r="G28" s="191"/>
      <c r="H28" s="104" t="s">
        <v>51</v>
      </c>
      <c r="I28" s="47">
        <f t="array" ref="I28">E28+SUM(IF(G23:G27=1,I23:I27))</f>
        <v>1200</v>
      </c>
      <c r="J28" s="190">
        <f>F28+1</f>
        <v>13</v>
      </c>
      <c r="K28" s="191"/>
      <c r="L28" s="104" t="s">
        <v>51</v>
      </c>
      <c r="M28" s="47">
        <f t="array" ref="M28">I28+SUM(IF(K23:K27=1,M23:M27))</f>
        <v>1200</v>
      </c>
      <c r="N28" s="190">
        <f>J28+1</f>
        <v>14</v>
      </c>
      <c r="O28" s="191"/>
      <c r="P28" s="104" t="s">
        <v>51</v>
      </c>
      <c r="Q28" s="47">
        <f t="array" ref="Q28">M28+SUM(IF(O23:O27=1,Q23:Q27))</f>
        <v>1200</v>
      </c>
      <c r="R28" s="190">
        <f>N28+1</f>
        <v>15</v>
      </c>
      <c r="S28" s="191"/>
      <c r="T28" s="104" t="s">
        <v>51</v>
      </c>
      <c r="U28" s="47">
        <f t="array" ref="U28">Q28+SUM(IF(S23:S27=1,U23:U27))</f>
        <v>1200</v>
      </c>
      <c r="V28" s="190">
        <f>R28+1</f>
        <v>16</v>
      </c>
      <c r="W28" s="191"/>
      <c r="X28" s="104" t="s">
        <v>51</v>
      </c>
      <c r="Y28" s="47">
        <f t="array" ref="Y28">U28+SUM(IF(W23:W27=1,Y23:Y27))</f>
        <v>1200</v>
      </c>
      <c r="Z28" s="190">
        <f>V28+1</f>
        <v>17</v>
      </c>
      <c r="AA28" s="191"/>
      <c r="AB28" s="104" t="s">
        <v>51</v>
      </c>
      <c r="AC28" s="47">
        <f t="array" ref="AC28">Y28+SUM(IF(AA23:AA27=1,AC23:AC27))</f>
        <v>1200</v>
      </c>
      <c r="AE28" s="5">
        <v>22</v>
      </c>
      <c r="AF28" s="94"/>
      <c r="AG28" s="9" t="str">
        <f>January!AG28</f>
        <v>Auto Loan</v>
      </c>
      <c r="AH28">
        <f t="array" ref="AH28">SUM(IF($B$7:$B$11=AE28,$E$7:$E$11),IF($F$7:$F$11=AE28,$I$7:$I$11),IF($J$7:$J$11=AE28,$M$7:$M$11),IF($N$7:$N$11=AE28,$Q$7:$Q$11),IF($R$7:$R$11=AE28,$U$7:$U$11),IF($V$7:$V$11=AE28,$Y$7:$Y$11),IF($Z$7:$Z$11=AE28,$AC$7:$AC$11),
IF($B$15:$B$19=AE28,$E$15:$E$19),IF($F$15:$F$19=AE28,$I$15:$I$19),IF($J$15:$J$19=AE28,$M$15:$M$19),IF($N$15:$N$19=AE28,$Q$15:$Q$19),IF($R$15:$R$19=AE28,$U$15:$U$19),IF($V$15:$V$19=AE28,$Y$15:$Y$19),IF($Z$15:$Z$19=AE28,$AC$15:$AC$19),
IF($B$23:$B$27=AE28,$E$23:$E$27),IF($F$23:$F$27=AE28,$I$23:$I$27),IF($J$23:$J$27=AE28,$M$23:$M$27),IF($N$23:$N$27=AE28,$Q$23:$Q$27),IF($R$23:$R$27=AE28,$U$23:$U$27),IF($V$23:$V$27=AE28,$Y$23:$Y$27),IF($Z$23:$Z$27=AE28,$AC$23:$AC$27),
IF($B$31:$B$35=AE28,$E$31:$E$35),IF($F$31:$F$35=AE28,$I$31:$I$35),IF($J$31:$J$35=AE28,$M$31:$M$35),IF($N$31:$N$35=AE28,$Q$31:$Q$35),IF($R$31:$R$35=AE28,$U$31:$U$35),IF($V$31:$V$35=AE28,$Y$31:$Y$35),IF($Z$31:$Z$35=AE28,$AC$31:$AC$35),
IF($B$39:$B$43=AE28,$E$39:$E$43),IF($F$39:$F$43=AE28,$I$39:$I$43),IF($J$39:$J$43=AE28,$M$39:$M$43),IF($N$39:$N$43=AE28,$Q$39:$Q$43),IF($R$39:$R$43=AE28,$U$39:$U$43),IF($V$39:$V$43=AE28,$Y$39:$Y$43),IF($Z$39:$Z$43=AE28,$AC$39:$AC$43),
IF($B$47:$B$51=AE28,$E$47:$E$51),IF($F$47:$F$51=AE28,$I$47:$I$51),IF($J$47:$J$51=AE28,$M$47:$M$51),IF($N$47:$N$51=AE28,$Q$47:$Q$51),IF($R$47:$R$51=AE28,$U$47:$U$51),IF($V$47:$V$51=AE28,$Y$47:$Y$51),IF($Z$47:$Z$51=AE28,$AC$47:$AC$51))</f>
        <v>0</v>
      </c>
      <c r="AJ28" s="5"/>
      <c r="AK28" s="5"/>
      <c r="AL28" s="9"/>
      <c r="AM28"/>
    </row>
    <row r="29" spans="2:39" s="89" customFormat="1" x14ac:dyDescent="0.2">
      <c r="B29" s="190"/>
      <c r="C29" s="191"/>
      <c r="D29" s="104" t="s">
        <v>60</v>
      </c>
      <c r="E29" s="21">
        <f t="array" ref="E29">AC21+SUM(IF(C23:C27=2,E23:E27))-SUM(IF(B23:B27={33},E23:E27))</f>
        <v>5000</v>
      </c>
      <c r="F29" s="190"/>
      <c r="G29" s="191"/>
      <c r="H29" s="104" t="s">
        <v>60</v>
      </c>
      <c r="I29" s="21">
        <f t="array" ref="I29">E29+SUM(IF(G23:G27=2,I23:I27))-SUM(IF(F23:F27={33},I23:I27))</f>
        <v>5000</v>
      </c>
      <c r="J29" s="190"/>
      <c r="K29" s="191"/>
      <c r="L29" s="104" t="s">
        <v>60</v>
      </c>
      <c r="M29" s="21">
        <f t="array" ref="M29">I29+SUM(IF(K23:K27=2,M23:M27))-SUM(IF(J23:J27={33},M23:M27))</f>
        <v>5000</v>
      </c>
      <c r="N29" s="190"/>
      <c r="O29" s="191"/>
      <c r="P29" s="104" t="s">
        <v>60</v>
      </c>
      <c r="Q29" s="21">
        <f t="array" ref="Q29">M29+SUM(IF(O23:O27=2,Q23:Q27))-SUM(IF(N23:N27={33},Q23:Q27))</f>
        <v>5000</v>
      </c>
      <c r="R29" s="190"/>
      <c r="S29" s="191"/>
      <c r="T29" s="104" t="s">
        <v>60</v>
      </c>
      <c r="U29" s="21">
        <f t="array" ref="U29">Q29+SUM(IF(S23:S27=2,U23:U27))-SUM(IF(R23:R27={33},U23:U27))</f>
        <v>5000</v>
      </c>
      <c r="V29" s="190"/>
      <c r="W29" s="191"/>
      <c r="X29" s="104" t="s">
        <v>60</v>
      </c>
      <c r="Y29" s="21">
        <f t="array" ref="Y29">U29+SUM(IF(W23:W27=2,Y23:Y27))-SUM(IF(V23:V27={33},Y23:Y27))</f>
        <v>5000</v>
      </c>
      <c r="Z29" s="190"/>
      <c r="AA29" s="191"/>
      <c r="AB29" s="104" t="s">
        <v>60</v>
      </c>
      <c r="AC29" s="21">
        <f t="array" ref="AC29">Y29+SUM(IF(AA23:AA27=2,AC23:AC27))-SUM(IF(Z23:Z27={33},AC23:AC27))</f>
        <v>5000</v>
      </c>
      <c r="AE29" s="5">
        <v>23</v>
      </c>
      <c r="AF29" s="94"/>
      <c r="AG29" s="9" t="str">
        <f>January!AG29</f>
        <v>Medical</v>
      </c>
      <c r="AH29">
        <f t="array" ref="AH29">SUM(IF($B$7:$B$11=AE29,$E$7:$E$11),IF($F$7:$F$11=AE29,$I$7:$I$11),IF($J$7:$J$11=AE29,$M$7:$M$11),IF($N$7:$N$11=AE29,$Q$7:$Q$11),IF($R$7:$R$11=AE29,$U$7:$U$11),IF($V$7:$V$11=AE29,$Y$7:$Y$11),IF($Z$7:$Z$11=AE29,$AC$7:$AC$11),
IF($B$15:$B$19=AE29,$E$15:$E$19),IF($F$15:$F$19=AE29,$I$15:$I$19),IF($J$15:$J$19=AE29,$M$15:$M$19),IF($N$15:$N$19=AE29,$Q$15:$Q$19),IF($R$15:$R$19=AE29,$U$15:$U$19),IF($V$15:$V$19=AE29,$Y$15:$Y$19),IF($Z$15:$Z$19=AE29,$AC$15:$AC$19),
IF($B$23:$B$27=AE29,$E$23:$E$27),IF($F$23:$F$27=AE29,$I$23:$I$27),IF($J$23:$J$27=AE29,$M$23:$M$27),IF($N$23:$N$27=AE29,$Q$23:$Q$27),IF($R$23:$R$27=AE29,$U$23:$U$27),IF($V$23:$V$27=AE29,$Y$23:$Y$27),IF($Z$23:$Z$27=AE29,$AC$23:$AC$27),
IF($B$31:$B$35=AE29,$E$31:$E$35),IF($F$31:$F$35=AE29,$I$31:$I$35),IF($J$31:$J$35=AE29,$M$31:$M$35),IF($N$31:$N$35=AE29,$Q$31:$Q$35),IF($R$31:$R$35=AE29,$U$31:$U$35),IF($V$31:$V$35=AE29,$Y$31:$Y$35),IF($Z$31:$Z$35=AE29,$AC$31:$AC$35),
IF($B$39:$B$43=AE29,$E$39:$E$43),IF($F$39:$F$43=AE29,$I$39:$I$43),IF($J$39:$J$43=AE29,$M$39:$M$43),IF($N$39:$N$43=AE29,$Q$39:$Q$43),IF($R$39:$R$43=AE29,$U$39:$U$43),IF($V$39:$V$43=AE29,$Y$39:$Y$43),IF($Z$39:$Z$43=AE29,$AC$39:$AC$43),
IF($B$47:$B$51=AE29,$E$47:$E$51),IF($F$47:$F$51=AE29,$I$47:$I$51),IF($J$47:$J$51=AE29,$M$47:$M$51),IF($N$47:$N$51=AE29,$Q$47:$Q$51),IF($R$47:$R$51=AE29,$U$47:$U$51),IF($V$47:$V$51=AE29,$Y$47:$Y$51),IF($Z$47:$Z$51=AE29,$AC$47:$AC$51))</f>
        <v>0</v>
      </c>
      <c r="AJ29" s="5"/>
      <c r="AK29" s="5"/>
      <c r="AL29" s="9"/>
      <c r="AM29"/>
    </row>
    <row r="30" spans="2:39" ht="13.5" thickBot="1" x14ac:dyDescent="0.25">
      <c r="B30" s="192"/>
      <c r="C30" s="193"/>
      <c r="D30" s="105" t="s">
        <v>48</v>
      </c>
      <c r="E30" s="25">
        <f t="array" ref="E30">AC22+SUM(IF(C23:C27=3,E23:E27))-SUM(IF(B23:B27={34},E23:E27))</f>
        <v>-800</v>
      </c>
      <c r="F30" s="192"/>
      <c r="G30" s="193"/>
      <c r="H30" s="105" t="s">
        <v>48</v>
      </c>
      <c r="I30" s="25">
        <f t="array" ref="I30">E30+SUM(IF(G23:G27=3,I23:I27))-SUM(IF(F23:F27={34},I23:I27))</f>
        <v>-800</v>
      </c>
      <c r="J30" s="192"/>
      <c r="K30" s="193"/>
      <c r="L30" s="105" t="s">
        <v>48</v>
      </c>
      <c r="M30" s="25">
        <f t="array" ref="M30">I30+SUM(IF(K23:K27=3,M23:M27))-SUM(IF(J23:J27={34},M23:M27))</f>
        <v>-800</v>
      </c>
      <c r="N30" s="192"/>
      <c r="O30" s="193"/>
      <c r="P30" s="105" t="s">
        <v>48</v>
      </c>
      <c r="Q30" s="25">
        <f t="array" ref="Q30">M30+SUM(IF(O23:O27=3,Q23:Q27))-SUM(IF(N23:N27={34},Q23:Q27))</f>
        <v>-800</v>
      </c>
      <c r="R30" s="192"/>
      <c r="S30" s="193"/>
      <c r="T30" s="105" t="s">
        <v>48</v>
      </c>
      <c r="U30" s="25">
        <f t="array" ref="U30">Q30+SUM(IF(S23:S27=3,U23:U27))-SUM(IF(R23:R27={34},U23:U27))</f>
        <v>-800</v>
      </c>
      <c r="V30" s="192"/>
      <c r="W30" s="193"/>
      <c r="X30" s="105" t="s">
        <v>48</v>
      </c>
      <c r="Y30" s="25">
        <f t="array" ref="Y30">U30+SUM(IF(W23:W27=3,Y23:Y27))-SUM(IF(V23:V27={34},Y23:Y27))</f>
        <v>-800</v>
      </c>
      <c r="Z30" s="192"/>
      <c r="AA30" s="193"/>
      <c r="AB30" s="105" t="s">
        <v>48</v>
      </c>
      <c r="AC30" s="25">
        <f t="array" ref="AC30">Y30+SUM(IF(AA23:AA27=3,AC23:AC27))-SUM(IF(Z23:Z27={34},AC23:AC27))</f>
        <v>-800</v>
      </c>
      <c r="AE30" s="5">
        <v>24</v>
      </c>
      <c r="AF30" s="94"/>
      <c r="AG30" s="9" t="str">
        <f>January!AG30</f>
        <v>HairCare</v>
      </c>
      <c r="AH30">
        <f t="array" ref="AH30">SUM(IF($B$7:$B$11=AE30,$E$7:$E$11),IF($F$7:$F$11=AE30,$I$7:$I$11),IF($J$7:$J$11=AE30,$M$7:$M$11),IF($N$7:$N$11=AE30,$Q$7:$Q$11),IF($R$7:$R$11=AE30,$U$7:$U$11),IF($V$7:$V$11=AE30,$Y$7:$Y$11),IF($Z$7:$Z$11=AE30,$AC$7:$AC$11),
IF($B$15:$B$19=AE30,$E$15:$E$19),IF($F$15:$F$19=AE30,$I$15:$I$19),IF($J$15:$J$19=AE30,$M$15:$M$19),IF($N$15:$N$19=AE30,$Q$15:$Q$19),IF($R$15:$R$19=AE30,$U$15:$U$19),IF($V$15:$V$19=AE30,$Y$15:$Y$19),IF($Z$15:$Z$19=AE30,$AC$15:$AC$19),
IF($B$23:$B$27=AE30,$E$23:$E$27),IF($F$23:$F$27=AE30,$I$23:$I$27),IF($J$23:$J$27=AE30,$M$23:$M$27),IF($N$23:$N$27=AE30,$Q$23:$Q$27),IF($R$23:$R$27=AE30,$U$23:$U$27),IF($V$23:$V$27=AE30,$Y$23:$Y$27),IF($Z$23:$Z$27=AE30,$AC$23:$AC$27),
IF($B$31:$B$35=AE30,$E$31:$E$35),IF($F$31:$F$35=AE30,$I$31:$I$35),IF($J$31:$J$35=AE30,$M$31:$M$35),IF($N$31:$N$35=AE30,$Q$31:$Q$35),IF($R$31:$R$35=AE30,$U$31:$U$35),IF($V$31:$V$35=AE30,$Y$31:$Y$35),IF($Z$31:$Z$35=AE30,$AC$31:$AC$35),
IF($B$39:$B$43=AE30,$E$39:$E$43),IF($F$39:$F$43=AE30,$I$39:$I$43),IF($J$39:$J$43=AE30,$M$39:$M$43),IF($N$39:$N$43=AE30,$Q$39:$Q$43),IF($R$39:$R$43=AE30,$U$39:$U$43),IF($V$39:$V$43=AE30,$Y$39:$Y$43),IF($Z$39:$Z$43=AE30,$AC$39:$AC$43),
IF($B$47:$B$51=AE30,$E$47:$E$51),IF($F$47:$F$51=AE30,$I$47:$I$51),IF($J$47:$J$51=AE30,$M$47:$M$51),IF($N$47:$N$51=AE30,$Q$47:$Q$51),IF($R$47:$R$51=AE30,$U$47:$U$51),IF($V$47:$V$51=AE30,$Y$47:$Y$51),IF($Z$47:$Z$51=AE30,$AC$47:$AC$51))</f>
        <v>0</v>
      </c>
      <c r="AJ30" s="5"/>
      <c r="AK30" s="5"/>
      <c r="AL30" s="9"/>
    </row>
    <row r="31" spans="2:39" s="89" customFormat="1" x14ac:dyDescent="0.2">
      <c r="B31" s="101"/>
      <c r="C31" s="111"/>
      <c r="D31" s="106"/>
      <c r="E31" s="100"/>
      <c r="F31" s="102"/>
      <c r="G31" s="96"/>
      <c r="H31" s="113"/>
      <c r="I31" s="56"/>
      <c r="J31" s="102"/>
      <c r="K31" s="96"/>
      <c r="L31" s="107"/>
      <c r="M31" s="56"/>
      <c r="N31" s="102"/>
      <c r="O31" s="96"/>
      <c r="P31" s="107"/>
      <c r="Q31" s="56"/>
      <c r="R31" s="102"/>
      <c r="S31" s="96"/>
      <c r="T31" s="107"/>
      <c r="U31" s="56"/>
      <c r="V31" s="102"/>
      <c r="W31" s="96"/>
      <c r="X31" s="107"/>
      <c r="Y31" s="56"/>
      <c r="Z31" s="101"/>
      <c r="AA31" s="111"/>
      <c r="AB31" s="106"/>
      <c r="AC31" s="100"/>
      <c r="AE31" s="5">
        <v>25</v>
      </c>
      <c r="AF31" s="94"/>
      <c r="AG31" s="9" t="str">
        <f>January!AG31</f>
        <v>Clothing</v>
      </c>
      <c r="AH31">
        <f t="array" ref="AH31">SUM(IF($B$7:$B$11=AE31,$E$7:$E$11),IF($F$7:$F$11=AE31,$I$7:$I$11),IF($J$7:$J$11=AE31,$M$7:$M$11),IF($N$7:$N$11=AE31,$Q$7:$Q$11),IF($R$7:$R$11=AE31,$U$7:$U$11),IF($V$7:$V$11=AE31,$Y$7:$Y$11),IF($Z$7:$Z$11=AE31,$AC$7:$AC$11),
IF($B$15:$B$19=AE31,$E$15:$E$19),IF($F$15:$F$19=AE31,$I$15:$I$19),IF($J$15:$J$19=AE31,$M$15:$M$19),IF($N$15:$N$19=AE31,$Q$15:$Q$19),IF($R$15:$R$19=AE31,$U$15:$U$19),IF($V$15:$V$19=AE31,$Y$15:$Y$19),IF($Z$15:$Z$19=AE31,$AC$15:$AC$19),
IF($B$23:$B$27=AE31,$E$23:$E$27),IF($F$23:$F$27=AE31,$I$23:$I$27),IF($J$23:$J$27=AE31,$M$23:$M$27),IF($N$23:$N$27=AE31,$Q$23:$Q$27),IF($R$23:$R$27=AE31,$U$23:$U$27),IF($V$23:$V$27=AE31,$Y$23:$Y$27),IF($Z$23:$Z$27=AE31,$AC$23:$AC$27),
IF($B$31:$B$35=AE31,$E$31:$E$35),IF($F$31:$F$35=AE31,$I$31:$I$35),IF($J$31:$J$35=AE31,$M$31:$M$35),IF($N$31:$N$35=AE31,$Q$31:$Q$35),IF($R$31:$R$35=AE31,$U$31:$U$35),IF($V$31:$V$35=AE31,$Y$31:$Y$35),IF($Z$31:$Z$35=AE31,$AC$31:$AC$35),
IF($B$39:$B$43=AE31,$E$39:$E$43),IF($F$39:$F$43=AE31,$I$39:$I$43),IF($J$39:$J$43=AE31,$M$39:$M$43),IF($N$39:$N$43=AE31,$Q$39:$Q$43),IF($R$39:$R$43=AE31,$U$39:$U$43),IF($V$39:$V$43=AE31,$Y$39:$Y$43),IF($Z$39:$Z$43=AE31,$AC$39:$AC$43),
IF($B$47:$B$51=AE31,$E$47:$E$51),IF($F$47:$F$51=AE31,$I$47:$I$51),IF($J$47:$J$51=AE31,$M$47:$M$51),IF($N$47:$N$51=AE31,$Q$47:$Q$51),IF($R$47:$R$51=AE31,$U$47:$U$51),IF($V$47:$V$51=AE31,$Y$47:$Y$51),IF($Z$47:$Z$51=AE31,$AC$47:$AC$51))</f>
        <v>0</v>
      </c>
      <c r="AJ31" s="5"/>
      <c r="AK31" s="5"/>
      <c r="AL31" s="9"/>
      <c r="AM31"/>
    </row>
    <row r="32" spans="2:39" s="89" customFormat="1" x14ac:dyDescent="0.2">
      <c r="B32" s="102"/>
      <c r="C32" s="96"/>
      <c r="D32" s="107"/>
      <c r="E32" s="56"/>
      <c r="F32" s="102"/>
      <c r="G32" s="96"/>
      <c r="H32" s="107"/>
      <c r="I32" s="56"/>
      <c r="J32" s="102"/>
      <c r="K32" s="96"/>
      <c r="L32" s="107"/>
      <c r="M32" s="56"/>
      <c r="N32" s="102"/>
      <c r="O32" s="96"/>
      <c r="P32" s="107"/>
      <c r="Q32" s="56"/>
      <c r="R32" s="102"/>
      <c r="S32" s="96"/>
      <c r="T32" s="107"/>
      <c r="U32" s="56"/>
      <c r="V32" s="102"/>
      <c r="W32" s="96"/>
      <c r="X32" s="107"/>
      <c r="Y32" s="56"/>
      <c r="Z32" s="102"/>
      <c r="AA32" s="96"/>
      <c r="AB32" s="107"/>
      <c r="AC32" s="56"/>
      <c r="AE32" s="5">
        <v>26</v>
      </c>
      <c r="AF32" s="94"/>
      <c r="AG32" s="9" t="str">
        <f>January!AG32</f>
        <v>DayCare/School</v>
      </c>
      <c r="AH32">
        <f t="array" ref="AH32">SUM(IF($B$7:$B$11=AE32,$E$7:$E$11),IF($F$7:$F$11=AE32,$I$7:$I$11),IF($J$7:$J$11=AE32,$M$7:$M$11),IF($N$7:$N$11=AE32,$Q$7:$Q$11),IF($R$7:$R$11=AE32,$U$7:$U$11),IF($V$7:$V$11=AE32,$Y$7:$Y$11),IF($Z$7:$Z$11=AE32,$AC$7:$AC$11),
IF($B$15:$B$19=AE32,$E$15:$E$19),IF($F$15:$F$19=AE32,$I$15:$I$19),IF($J$15:$J$19=AE32,$M$15:$M$19),IF($N$15:$N$19=AE32,$Q$15:$Q$19),IF($R$15:$R$19=AE32,$U$15:$U$19),IF($V$15:$V$19=AE32,$Y$15:$Y$19),IF($Z$15:$Z$19=AE32,$AC$15:$AC$19),
IF($B$23:$B$27=AE32,$E$23:$E$27),IF($F$23:$F$27=AE32,$I$23:$I$27),IF($J$23:$J$27=AE32,$M$23:$M$27),IF($N$23:$N$27=AE32,$Q$23:$Q$27),IF($R$23:$R$27=AE32,$U$23:$U$27),IF($V$23:$V$27=AE32,$Y$23:$Y$27),IF($Z$23:$Z$27=AE32,$AC$23:$AC$27),
IF($B$31:$B$35=AE32,$E$31:$E$35),IF($F$31:$F$35=AE32,$I$31:$I$35),IF($J$31:$J$35=AE32,$M$31:$M$35),IF($N$31:$N$35=AE32,$Q$31:$Q$35),IF($R$31:$R$35=AE32,$U$31:$U$35),IF($V$31:$V$35=AE32,$Y$31:$Y$35),IF($Z$31:$Z$35=AE32,$AC$31:$AC$35),
IF($B$39:$B$43=AE32,$E$39:$E$43),IF($F$39:$F$43=AE32,$I$39:$I$43),IF($J$39:$J$43=AE32,$M$39:$M$43),IF($N$39:$N$43=AE32,$Q$39:$Q$43),IF($R$39:$R$43=AE32,$U$39:$U$43),IF($V$39:$V$43=AE32,$Y$39:$Y$43),IF($Z$39:$Z$43=AE32,$AC$39:$AC$43),
IF($B$47:$B$51=AE32,$E$47:$E$51),IF($F$47:$F$51=AE32,$I$47:$I$51),IF($J$47:$J$51=AE32,$M$47:$M$51),IF($N$47:$N$51=AE32,$Q$47:$Q$51),IF($R$47:$R$51=AE32,$U$47:$U$51),IF($V$47:$V$51=AE32,$Y$47:$Y$51),IF($Z$47:$Z$51=AE32,$AC$47:$AC$51))</f>
        <v>0</v>
      </c>
      <c r="AJ32" s="5"/>
      <c r="AK32" s="22"/>
      <c r="AL32" s="19"/>
      <c r="AM32"/>
    </row>
    <row r="33" spans="2:39" s="89" customFormat="1" x14ac:dyDescent="0.2">
      <c r="B33" s="102"/>
      <c r="C33" s="96"/>
      <c r="D33" s="107"/>
      <c r="E33" s="56"/>
      <c r="F33" s="102"/>
      <c r="G33" s="96"/>
      <c r="H33" s="107"/>
      <c r="I33" s="56"/>
      <c r="J33" s="102"/>
      <c r="K33" s="96"/>
      <c r="L33" s="107"/>
      <c r="M33" s="56"/>
      <c r="N33" s="102"/>
      <c r="O33" s="96"/>
      <c r="P33" s="107"/>
      <c r="Q33" s="56"/>
      <c r="R33" s="102"/>
      <c r="S33" s="96"/>
      <c r="T33" s="107"/>
      <c r="U33" s="56"/>
      <c r="V33" s="102"/>
      <c r="W33" s="96"/>
      <c r="X33" s="107"/>
      <c r="Y33" s="56"/>
      <c r="Z33" s="102"/>
      <c r="AA33" s="96"/>
      <c r="AB33" s="107"/>
      <c r="AC33" s="56"/>
      <c r="AE33" s="5">
        <v>27</v>
      </c>
      <c r="AF33" s="94"/>
      <c r="AG33" s="9" t="str">
        <f>January!AG33</f>
        <v>Car Insurance</v>
      </c>
      <c r="AH33">
        <f t="array" ref="AH33">SUM(IF($B$7:$B$11=AE33,$E$7:$E$11),IF($F$7:$F$11=AE33,$I$7:$I$11),IF($J$7:$J$11=AE33,$M$7:$M$11),IF($N$7:$N$11=AE33,$Q$7:$Q$11),IF($R$7:$R$11=AE33,$U$7:$U$11),IF($V$7:$V$11=AE33,$Y$7:$Y$11),IF($Z$7:$Z$11=AE33,$AC$7:$AC$11),
IF($B$15:$B$19=AE33,$E$15:$E$19),IF($F$15:$F$19=AE33,$I$15:$I$19),IF($J$15:$J$19=AE33,$M$15:$M$19),IF($N$15:$N$19=AE33,$Q$15:$Q$19),IF($R$15:$R$19=AE33,$U$15:$U$19),IF($V$15:$V$19=AE33,$Y$15:$Y$19),IF($Z$15:$Z$19=AE33,$AC$15:$AC$19),
IF($B$23:$B$27=AE33,$E$23:$E$27),IF($F$23:$F$27=AE33,$I$23:$I$27),IF($J$23:$J$27=AE33,$M$23:$M$27),IF($N$23:$N$27=AE33,$Q$23:$Q$27),IF($R$23:$R$27=AE33,$U$23:$U$27),IF($V$23:$V$27=AE33,$Y$23:$Y$27),IF($Z$23:$Z$27=AE33,$AC$23:$AC$27),
IF($B$31:$B$35=AE33,$E$31:$E$35),IF($F$31:$F$35=AE33,$I$31:$I$35),IF($J$31:$J$35=AE33,$M$31:$M$35),IF($N$31:$N$35=AE33,$Q$31:$Q$35),IF($R$31:$R$35=AE33,$U$31:$U$35),IF($V$31:$V$35=AE33,$Y$31:$Y$35),IF($Z$31:$Z$35=AE33,$AC$31:$AC$35),
IF($B$39:$B$43=AE33,$E$39:$E$43),IF($F$39:$F$43=AE33,$I$39:$I$43),IF($J$39:$J$43=AE33,$M$39:$M$43),IF($N$39:$N$43=AE33,$Q$39:$Q$43),IF($R$39:$R$43=AE33,$U$39:$U$43),IF($V$39:$V$43=AE33,$Y$39:$Y$43),IF($Z$39:$Z$43=AE33,$AC$39:$AC$43),
IF($B$47:$B$51=AE33,$E$47:$E$51),IF($F$47:$F$51=AE33,$I$47:$I$51),IF($J$47:$J$51=AE33,$M$47:$M$51),IF($N$47:$N$51=AE33,$Q$47:$Q$51),IF($R$47:$R$51=AE33,$U$47:$U$51),IF($V$47:$V$51=AE33,$Y$47:$Y$51),IF($Z$47:$Z$51=AE33,$AC$47:$AC$51))</f>
        <v>0</v>
      </c>
      <c r="AJ33" s="5"/>
      <c r="AK33" s="5"/>
      <c r="AL33" s="9"/>
      <c r="AM33"/>
    </row>
    <row r="34" spans="2:39" s="89" customFormat="1" x14ac:dyDescent="0.2">
      <c r="B34" s="102"/>
      <c r="C34" s="96"/>
      <c r="D34" s="107"/>
      <c r="E34" s="56"/>
      <c r="F34" s="102"/>
      <c r="G34" s="96"/>
      <c r="H34" s="107"/>
      <c r="I34" s="56"/>
      <c r="J34" s="102"/>
      <c r="K34" s="96"/>
      <c r="L34" s="107"/>
      <c r="M34" s="56"/>
      <c r="N34" s="102"/>
      <c r="O34" s="96"/>
      <c r="P34" s="107"/>
      <c r="Q34" s="56"/>
      <c r="R34" s="102"/>
      <c r="S34" s="96"/>
      <c r="T34" s="107"/>
      <c r="U34" s="56"/>
      <c r="V34" s="102"/>
      <c r="W34" s="96"/>
      <c r="X34" s="107"/>
      <c r="Y34" s="56"/>
      <c r="Z34" s="102"/>
      <c r="AA34" s="96"/>
      <c r="AB34" s="107"/>
      <c r="AC34" s="56"/>
      <c r="AE34" s="5">
        <v>28</v>
      </c>
      <c r="AF34" s="94"/>
      <c r="AG34" s="9" t="str">
        <f>January!AG34</f>
        <v>Realestate Taxes</v>
      </c>
      <c r="AH34">
        <f t="array" ref="AH34">SUM(IF($B$7:$B$11=AE34,$E$7:$E$11),IF($F$7:$F$11=AE34,$I$7:$I$11),IF($J$7:$J$11=AE34,$M$7:$M$11),IF($N$7:$N$11=AE34,$Q$7:$Q$11),IF($R$7:$R$11=AE34,$U$7:$U$11),IF($V$7:$V$11=AE34,$Y$7:$Y$11),IF($Z$7:$Z$11=AE34,$AC$7:$AC$11),
IF($B$15:$B$19=AE34,$E$15:$E$19),IF($F$15:$F$19=AE34,$I$15:$I$19),IF($J$15:$J$19=AE34,$M$15:$M$19),IF($N$15:$N$19=AE34,$Q$15:$Q$19),IF($R$15:$R$19=AE34,$U$15:$U$19),IF($V$15:$V$19=AE34,$Y$15:$Y$19),IF($Z$15:$Z$19=AE34,$AC$15:$AC$19),
IF($B$23:$B$27=AE34,$E$23:$E$27),IF($F$23:$F$27=AE34,$I$23:$I$27),IF($J$23:$J$27=AE34,$M$23:$M$27),IF($N$23:$N$27=AE34,$Q$23:$Q$27),IF($R$23:$R$27=AE34,$U$23:$U$27),IF($V$23:$V$27=AE34,$Y$23:$Y$27),IF($Z$23:$Z$27=AE34,$AC$23:$AC$27),
IF($B$31:$B$35=AE34,$E$31:$E$35),IF($F$31:$F$35=AE34,$I$31:$I$35),IF($J$31:$J$35=AE34,$M$31:$M$35),IF($N$31:$N$35=AE34,$Q$31:$Q$35),IF($R$31:$R$35=AE34,$U$31:$U$35),IF($V$31:$V$35=AE34,$Y$31:$Y$35),IF($Z$31:$Z$35=AE34,$AC$31:$AC$35),
IF($B$39:$B$43=AE34,$E$39:$E$43),IF($F$39:$F$43=AE34,$I$39:$I$43),IF($J$39:$J$43=AE34,$M$39:$M$43),IF($N$39:$N$43=AE34,$Q$39:$Q$43),IF($R$39:$R$43=AE34,$U$39:$U$43),IF($V$39:$V$43=AE34,$Y$39:$Y$43),IF($Z$39:$Z$43=AE34,$AC$39:$AC$43),
IF($B$47:$B$51=AE34,$E$47:$E$51),IF($F$47:$F$51=AE34,$I$47:$I$51),IF($J$47:$J$51=AE34,$M$47:$M$51),IF($N$47:$N$51=AE34,$Q$47:$Q$51),IF($R$47:$R$51=AE34,$U$47:$U$51),IF($V$47:$V$51=AE34,$Y$47:$Y$51),IF($Z$47:$Z$51=AE34,$AC$47:$AC$51))</f>
        <v>0</v>
      </c>
      <c r="AJ34" s="5"/>
      <c r="AK34" s="5"/>
      <c r="AL34" s="9"/>
      <c r="AM34"/>
    </row>
    <row r="35" spans="2:39" s="89" customFormat="1" x14ac:dyDescent="0.2">
      <c r="B35" s="102"/>
      <c r="C35" s="96"/>
      <c r="D35" s="107"/>
      <c r="E35" s="56"/>
      <c r="F35" s="102"/>
      <c r="G35" s="96"/>
      <c r="H35" s="107"/>
      <c r="I35" s="56"/>
      <c r="J35" s="102"/>
      <c r="K35" s="96"/>
      <c r="L35" s="107"/>
      <c r="M35" s="56"/>
      <c r="N35" s="102"/>
      <c r="O35" s="96"/>
      <c r="P35" s="107"/>
      <c r="Q35" s="56"/>
      <c r="R35" s="102"/>
      <c r="S35" s="96"/>
      <c r="T35" s="107"/>
      <c r="U35" s="56"/>
      <c r="V35" s="102"/>
      <c r="W35" s="96"/>
      <c r="X35" s="107"/>
      <c r="Y35" s="56"/>
      <c r="Z35" s="102"/>
      <c r="AA35" s="96"/>
      <c r="AB35" s="107"/>
      <c r="AC35" s="56"/>
      <c r="AE35" s="5">
        <v>29</v>
      </c>
      <c r="AF35" s="94"/>
      <c r="AG35" s="9" t="str">
        <f>January!AG35</f>
        <v>Home/Renters Insurance</v>
      </c>
      <c r="AH35">
        <f t="array" ref="AH35">SUM(IF($B$7:$B$11=AE35,$E$7:$E$11),IF($F$7:$F$11=AE35,$I$7:$I$11),IF($J$7:$J$11=AE35,$M$7:$M$11),IF($N$7:$N$11=AE35,$Q$7:$Q$11),IF($R$7:$R$11=AE35,$U$7:$U$11),IF($V$7:$V$11=AE35,$Y$7:$Y$11),IF($Z$7:$Z$11=AE35,$AC$7:$AC$11),
IF($B$15:$B$19=AE35,$E$15:$E$19),IF($F$15:$F$19=AE35,$I$15:$I$19),IF($J$15:$J$19=AE35,$M$15:$M$19),IF($N$15:$N$19=AE35,$Q$15:$Q$19),IF($R$15:$R$19=AE35,$U$15:$U$19),IF($V$15:$V$19=AE35,$Y$15:$Y$19),IF($Z$15:$Z$19=AE35,$AC$15:$AC$19),
IF($B$23:$B$27=AE35,$E$23:$E$27),IF($F$23:$F$27=AE35,$I$23:$I$27),IF($J$23:$J$27=AE35,$M$23:$M$27),IF($N$23:$N$27=AE35,$Q$23:$Q$27),IF($R$23:$R$27=AE35,$U$23:$U$27),IF($V$23:$V$27=AE35,$Y$23:$Y$27),IF($Z$23:$Z$27=AE35,$AC$23:$AC$27),
IF($B$31:$B$35=AE35,$E$31:$E$35),IF($F$31:$F$35=AE35,$I$31:$I$35),IF($J$31:$J$35=AE35,$M$31:$M$35),IF($N$31:$N$35=AE35,$Q$31:$Q$35),IF($R$31:$R$35=AE35,$U$31:$U$35),IF($V$31:$V$35=AE35,$Y$31:$Y$35),IF($Z$31:$Z$35=AE35,$AC$31:$AC$35),
IF($B$39:$B$43=AE35,$E$39:$E$43),IF($F$39:$F$43=AE35,$I$39:$I$43),IF($J$39:$J$43=AE35,$M$39:$M$43),IF($N$39:$N$43=AE35,$Q$39:$Q$43),IF($R$39:$R$43=AE35,$U$39:$U$43),IF($V$39:$V$43=AE35,$Y$39:$Y$43),IF($Z$39:$Z$43=AE35,$AC$39:$AC$43),
IF($B$47:$B$51=AE35,$E$47:$E$51),IF($F$47:$F$51=AE35,$I$47:$I$51),IF($J$47:$J$51=AE35,$M$47:$M$51),IF($N$47:$N$51=AE35,$Q$47:$Q$51),IF($R$47:$R$51=AE35,$U$47:$U$51),IF($V$47:$V$51=AE35,$Y$47:$Y$51),IF($Z$47:$Z$51=AE35,$AC$47:$AC$51))</f>
        <v>0</v>
      </c>
      <c r="AJ35" s="5"/>
      <c r="AK35" s="5"/>
      <c r="AL35" s="9"/>
      <c r="AM35"/>
    </row>
    <row r="36" spans="2:39" s="89" customFormat="1" x14ac:dyDescent="0.2">
      <c r="B36" s="190">
        <f>Z28+1</f>
        <v>18</v>
      </c>
      <c r="C36" s="191"/>
      <c r="D36" s="104" t="s">
        <v>51</v>
      </c>
      <c r="E36" s="47">
        <f t="array" ref="E36">AC28+SUM(IF(C31:C35=1,E31:E35))</f>
        <v>1200</v>
      </c>
      <c r="F36" s="190">
        <f>B36+1</f>
        <v>19</v>
      </c>
      <c r="G36" s="191"/>
      <c r="H36" s="104" t="s">
        <v>51</v>
      </c>
      <c r="I36" s="47">
        <f t="array" ref="I36">E36+SUM(IF(G31:G35=1,I31:I35))</f>
        <v>1200</v>
      </c>
      <c r="J36" s="190">
        <f>F36+1</f>
        <v>20</v>
      </c>
      <c r="K36" s="191"/>
      <c r="L36" s="104" t="s">
        <v>51</v>
      </c>
      <c r="M36" s="47">
        <f t="array" ref="M36">I36+SUM(IF(K31:K35=1,M31:M35))</f>
        <v>1200</v>
      </c>
      <c r="N36" s="190">
        <f>J36+1</f>
        <v>21</v>
      </c>
      <c r="O36" s="191"/>
      <c r="P36" s="104" t="s">
        <v>51</v>
      </c>
      <c r="Q36" s="47">
        <f t="array" ref="Q36">M36+SUM(IF(O31:O35=1,Q31:Q35))</f>
        <v>1200</v>
      </c>
      <c r="R36" s="190">
        <f>N36+1</f>
        <v>22</v>
      </c>
      <c r="S36" s="191"/>
      <c r="T36" s="104" t="s">
        <v>51</v>
      </c>
      <c r="U36" s="47">
        <f t="array" ref="U36">Q36+SUM(IF(S31:S35=1,U31:U35))</f>
        <v>1200</v>
      </c>
      <c r="V36" s="190">
        <f>R36+1</f>
        <v>23</v>
      </c>
      <c r="W36" s="191"/>
      <c r="X36" s="104" t="s">
        <v>51</v>
      </c>
      <c r="Y36" s="47">
        <f t="array" ref="Y36">U36+SUM(IF(W31:W35=1,Y31:Y35))</f>
        <v>1200</v>
      </c>
      <c r="Z36" s="190">
        <f>V36+1</f>
        <v>24</v>
      </c>
      <c r="AA36" s="191"/>
      <c r="AB36" s="104" t="s">
        <v>51</v>
      </c>
      <c r="AC36" s="47">
        <f t="array" ref="AC36">Y36+SUM(IF(AA31:AA35=1,AC31:AC35))</f>
        <v>1200</v>
      </c>
      <c r="AE36" s="5">
        <v>30</v>
      </c>
      <c r="AF36" s="94"/>
      <c r="AG36" s="9" t="str">
        <f>January!AG36</f>
        <v>Home Improvement</v>
      </c>
      <c r="AH36">
        <f t="array" ref="AH36">SUM(IF($B$7:$B$11=AE36,$E$7:$E$11),IF($F$7:$F$11=AE36,$I$7:$I$11),IF($J$7:$J$11=AE36,$M$7:$M$11),IF($N$7:$N$11=AE36,$Q$7:$Q$11),IF($R$7:$R$11=AE36,$U$7:$U$11),IF($V$7:$V$11=AE36,$Y$7:$Y$11),IF($Z$7:$Z$11=AE36,$AC$7:$AC$11),
IF($B$15:$B$19=AE36,$E$15:$E$19),IF($F$15:$F$19=AE36,$I$15:$I$19),IF($J$15:$J$19=AE36,$M$15:$M$19),IF($N$15:$N$19=AE36,$Q$15:$Q$19),IF($R$15:$R$19=AE36,$U$15:$U$19),IF($V$15:$V$19=AE36,$Y$15:$Y$19),IF($Z$15:$Z$19=AE36,$AC$15:$AC$19),
IF($B$23:$B$27=AE36,$E$23:$E$27),IF($F$23:$F$27=AE36,$I$23:$I$27),IF($J$23:$J$27=AE36,$M$23:$M$27),IF($N$23:$N$27=AE36,$Q$23:$Q$27),IF($R$23:$R$27=AE36,$U$23:$U$27),IF($V$23:$V$27=AE36,$Y$23:$Y$27),IF($Z$23:$Z$27=AE36,$AC$23:$AC$27),
IF($B$31:$B$35=AE36,$E$31:$E$35),IF($F$31:$F$35=AE36,$I$31:$I$35),IF($J$31:$J$35=AE36,$M$31:$M$35),IF($N$31:$N$35=AE36,$Q$31:$Q$35),IF($R$31:$R$35=AE36,$U$31:$U$35),IF($V$31:$V$35=AE36,$Y$31:$Y$35),IF($Z$31:$Z$35=AE36,$AC$31:$AC$35),
IF($B$39:$B$43=AE36,$E$39:$E$43),IF($F$39:$F$43=AE36,$I$39:$I$43),IF($J$39:$J$43=AE36,$M$39:$M$43),IF($N$39:$N$43=AE36,$Q$39:$Q$43),IF($R$39:$R$43=AE36,$U$39:$U$43),IF($V$39:$V$43=AE36,$Y$39:$Y$43),IF($Z$39:$Z$43=AE36,$AC$39:$AC$43),
IF($B$47:$B$51=AE36,$E$47:$E$51),IF($F$47:$F$51=AE36,$I$47:$I$51),IF($J$47:$J$51=AE36,$M$47:$M$51),IF($N$47:$N$51=AE36,$Q$47:$Q$51),IF($R$47:$R$51=AE36,$U$47:$U$51),IF($V$47:$V$51=AE36,$Y$47:$Y$51),IF($Z$47:$Z$51=AE36,$AC$47:$AC$51))</f>
        <v>0</v>
      </c>
      <c r="AJ36" s="5"/>
      <c r="AK36" s="5"/>
      <c r="AL36" s="9"/>
      <c r="AM36"/>
    </row>
    <row r="37" spans="2:39" s="89" customFormat="1" x14ac:dyDescent="0.2">
      <c r="B37" s="190"/>
      <c r="C37" s="191"/>
      <c r="D37" s="104" t="s">
        <v>60</v>
      </c>
      <c r="E37" s="21">
        <f t="array" ref="E37">AC29+SUM(IF(C31:C35=2,E31:E35))-SUM(IF(B31:B35={33},E31:E35))</f>
        <v>5000</v>
      </c>
      <c r="F37" s="190"/>
      <c r="G37" s="191"/>
      <c r="H37" s="104" t="s">
        <v>60</v>
      </c>
      <c r="I37" s="21">
        <f t="array" ref="I37">E37+SUM(IF(G31:G35=2,I31:I35))-SUM(IF(F31:F35={33},I31:I35))</f>
        <v>5000</v>
      </c>
      <c r="J37" s="190"/>
      <c r="K37" s="191"/>
      <c r="L37" s="104" t="s">
        <v>60</v>
      </c>
      <c r="M37" s="21">
        <f t="array" ref="M37">I37+SUM(IF(K31:K35=2,M31:M35))-SUM(IF(J31:J35={33},M31:M35))</f>
        <v>5000</v>
      </c>
      <c r="N37" s="190"/>
      <c r="O37" s="191"/>
      <c r="P37" s="104" t="s">
        <v>60</v>
      </c>
      <c r="Q37" s="21">
        <f t="array" ref="Q37">M37+SUM(IF(O31:O35=2,Q31:Q35))-SUM(IF(N31:N35={33},Q31:Q35))</f>
        <v>5000</v>
      </c>
      <c r="R37" s="190"/>
      <c r="S37" s="191"/>
      <c r="T37" s="104" t="s">
        <v>60</v>
      </c>
      <c r="U37" s="21">
        <f t="array" ref="U37">Q37+SUM(IF(S31:S35=2,U31:U35))-SUM(IF(R31:R35={33},U31:U35))</f>
        <v>5000</v>
      </c>
      <c r="V37" s="190"/>
      <c r="W37" s="191"/>
      <c r="X37" s="104" t="s">
        <v>60</v>
      </c>
      <c r="Y37" s="21">
        <f t="array" ref="Y37">U37+SUM(IF(W31:W35=2,Y31:Y35))-SUM(IF(V31:V35={33},Y31:Y35))</f>
        <v>5000</v>
      </c>
      <c r="Z37" s="190"/>
      <c r="AA37" s="191"/>
      <c r="AB37" s="104" t="s">
        <v>60</v>
      </c>
      <c r="AC37" s="21">
        <f t="array" ref="AC37">Y37+SUM(IF(AA31:AA35=2,AC31:AC35))-SUM(IF(Z31:Z35={33},AC31:AC35))</f>
        <v>5000</v>
      </c>
      <c r="AE37" s="5">
        <v>31</v>
      </c>
      <c r="AF37" s="94"/>
      <c r="AG37" s="9" t="str">
        <f>January!AG37</f>
        <v>Other Expenses</v>
      </c>
      <c r="AH37">
        <f t="array" ref="AH37">SUM(IF($B$7:$B$11=AE37,$E$7:$E$11),IF($F$7:$F$11=AE37,$I$7:$I$11),IF($J$7:$J$11=AE37,$M$7:$M$11),IF($N$7:$N$11=AE37,$Q$7:$Q$11),IF($R$7:$R$11=AE37,$U$7:$U$11),IF($V$7:$V$11=AE37,$Y$7:$Y$11),IF($Z$7:$Z$11=AE37,$AC$7:$AC$11),
IF($B$15:$B$19=AE37,$E$15:$E$19),IF($F$15:$F$19=AE37,$I$15:$I$19),IF($J$15:$J$19=AE37,$M$15:$M$19),IF($N$15:$N$19=AE37,$Q$15:$Q$19),IF($R$15:$R$19=AE37,$U$15:$U$19),IF($V$15:$V$19=AE37,$Y$15:$Y$19),IF($Z$15:$Z$19=AE37,$AC$15:$AC$19),
IF($B$23:$B$27=AE37,$E$23:$E$27),IF($F$23:$F$27=AE37,$I$23:$I$27),IF($J$23:$J$27=AE37,$M$23:$M$27),IF($N$23:$N$27=AE37,$Q$23:$Q$27),IF($R$23:$R$27=AE37,$U$23:$U$27),IF($V$23:$V$27=AE37,$Y$23:$Y$27),IF($Z$23:$Z$27=AE37,$AC$23:$AC$27),
IF($B$31:$B$35=AE37,$E$31:$E$35),IF($F$31:$F$35=AE37,$I$31:$I$35),IF($J$31:$J$35=AE37,$M$31:$M$35),IF($N$31:$N$35=AE37,$Q$31:$Q$35),IF($R$31:$R$35=AE37,$U$31:$U$35),IF($V$31:$V$35=AE37,$Y$31:$Y$35),IF($Z$31:$Z$35=AE37,$AC$31:$AC$35),
IF($B$39:$B$43=AE37,$E$39:$E$43),IF($F$39:$F$43=AE37,$I$39:$I$43),IF($J$39:$J$43=AE37,$M$39:$M$43),IF($N$39:$N$43=AE37,$Q$39:$Q$43),IF($R$39:$R$43=AE37,$U$39:$U$43),IF($V$39:$V$43=AE37,$Y$39:$Y$43),IF($Z$39:$Z$43=AE37,$AC$39:$AC$43),
IF($B$47:$B$51=AE37,$E$47:$E$51),IF($F$47:$F$51=AE37,$I$47:$I$51),IF($J$47:$J$51=AE37,$M$47:$M$51),IF($N$47:$N$51=AE37,$Q$47:$Q$51),IF($R$47:$R$51=AE37,$U$47:$U$51),IF($V$47:$V$51=AE37,$Y$47:$Y$51),IF($Z$47:$Z$51=AE37,$AC$47:$AC$51))</f>
        <v>0</v>
      </c>
      <c r="AJ37" s="5"/>
      <c r="AK37" s="5"/>
      <c r="AL37" s="9"/>
      <c r="AM37"/>
    </row>
    <row r="38" spans="2:39" ht="13.5" thickBot="1" x14ac:dyDescent="0.25">
      <c r="B38" s="192"/>
      <c r="C38" s="193"/>
      <c r="D38" s="105" t="s">
        <v>48</v>
      </c>
      <c r="E38" s="25">
        <f t="array" ref="E38">AC30+SUM(IF(C31:C35=3,E31:E35))-SUM(IF(B31:B35={34},E31:E35))</f>
        <v>-800</v>
      </c>
      <c r="F38" s="192"/>
      <c r="G38" s="193"/>
      <c r="H38" s="105" t="s">
        <v>48</v>
      </c>
      <c r="I38" s="25">
        <f t="array" ref="I38">E38+SUM(IF(G31:G35=3,I31:I35))-SUM(IF(F31:F35={34},I31:I35))</f>
        <v>-800</v>
      </c>
      <c r="J38" s="192"/>
      <c r="K38" s="193"/>
      <c r="L38" s="105" t="s">
        <v>48</v>
      </c>
      <c r="M38" s="25">
        <f t="array" ref="M38">I38+SUM(IF(K31:K35=3,M31:M35))-SUM(IF(J31:J35={34},M31:M35))</f>
        <v>-800</v>
      </c>
      <c r="N38" s="192"/>
      <c r="O38" s="193"/>
      <c r="P38" s="105" t="s">
        <v>48</v>
      </c>
      <c r="Q38" s="25">
        <f t="array" ref="Q38">M38+SUM(IF(O31:O35=3,Q31:Q35))-SUM(IF(N31:N35={34},Q31:Q35))</f>
        <v>-800</v>
      </c>
      <c r="R38" s="192"/>
      <c r="S38" s="193"/>
      <c r="T38" s="105" t="s">
        <v>48</v>
      </c>
      <c r="U38" s="25">
        <f t="array" ref="U38">Q38+SUM(IF(S31:S35=3,U31:U35))-SUM(IF(R31:R35={34},U31:U35))</f>
        <v>-800</v>
      </c>
      <c r="V38" s="192"/>
      <c r="W38" s="193"/>
      <c r="X38" s="105" t="s">
        <v>48</v>
      </c>
      <c r="Y38" s="25">
        <f t="array" ref="Y38">U38+SUM(IF(W31:W35=3,Y31:Y35))-SUM(IF(V31:V35={34},Y31:Y35))</f>
        <v>-800</v>
      </c>
      <c r="Z38" s="192"/>
      <c r="AA38" s="193"/>
      <c r="AB38" s="105" t="s">
        <v>48</v>
      </c>
      <c r="AC38" s="25">
        <f t="array" ref="AC38">Y38+SUM(IF(AA31:AA35=3,AC31:AC35))-SUM(IF(Z31:Z35={34},AC31:AC35))</f>
        <v>-800</v>
      </c>
      <c r="AE38" s="5">
        <v>32</v>
      </c>
      <c r="AF38" s="94"/>
      <c r="AG38" s="9" t="str">
        <f>January!AG38</f>
        <v>Add't Exp. (Furnishing)</v>
      </c>
      <c r="AH38">
        <f t="array" ref="AH38">SUM(IF($B$7:$B$11=AE38,$E$7:$E$11),IF($F$7:$F$11=AE38,$I$7:$I$11),IF($J$7:$J$11=AE38,$M$7:$M$11),IF($N$7:$N$11=AE38,$Q$7:$Q$11),IF($R$7:$R$11=AE38,$U$7:$U$11),IF($V$7:$V$11=AE38,$Y$7:$Y$11),IF($Z$7:$Z$11=AE38,$AC$7:$AC$11),
IF($B$15:$B$19=AE38,$E$15:$E$19),IF($F$15:$F$19=AE38,$I$15:$I$19),IF($J$15:$J$19=AE38,$M$15:$M$19),IF($N$15:$N$19=AE38,$Q$15:$Q$19),IF($R$15:$R$19=AE38,$U$15:$U$19),IF($V$15:$V$19=AE38,$Y$15:$Y$19),IF($Z$15:$Z$19=AE38,$AC$15:$AC$19),
IF($B$23:$B$27=AE38,$E$23:$E$27),IF($F$23:$F$27=AE38,$I$23:$I$27),IF($J$23:$J$27=AE38,$M$23:$M$27),IF($N$23:$N$27=AE38,$Q$23:$Q$27),IF($R$23:$R$27=AE38,$U$23:$U$27),IF($V$23:$V$27=AE38,$Y$23:$Y$27),IF($Z$23:$Z$27=AE38,$AC$23:$AC$27),
IF($B$31:$B$35=AE38,$E$31:$E$35),IF($F$31:$F$35=AE38,$I$31:$I$35),IF($J$31:$J$35=AE38,$M$31:$M$35),IF($N$31:$N$35=AE38,$Q$31:$Q$35),IF($R$31:$R$35=AE38,$U$31:$U$35),IF($V$31:$V$35=AE38,$Y$31:$Y$35),IF($Z$31:$Z$35=AE38,$AC$31:$AC$35),
IF($B$39:$B$43=AE38,$E$39:$E$43),IF($F$39:$F$43=AE38,$I$39:$I$43),IF($J$39:$J$43=AE38,$M$39:$M$43),IF($N$39:$N$43=AE38,$Q$39:$Q$43),IF($R$39:$R$43=AE38,$U$39:$U$43),IF($V$39:$V$43=AE38,$Y$39:$Y$43),IF($Z$39:$Z$43=AE38,$AC$39:$AC$43),
IF($B$47:$B$51=AE38,$E$47:$E$51),IF($F$47:$F$51=AE38,$I$47:$I$51),IF($J$47:$J$51=AE38,$M$47:$M$51),IF($N$47:$N$51=AE38,$Q$47:$Q$51),IF($R$47:$R$51=AE38,$U$47:$U$51),IF($V$47:$V$51=AE38,$Y$47:$Y$51),IF($Z$47:$Z$51=AE38,$AC$47:$AC$51))</f>
        <v>0</v>
      </c>
      <c r="AJ38" s="5"/>
      <c r="AK38" s="5"/>
      <c r="AL38" s="9"/>
    </row>
    <row r="39" spans="2:39" s="89" customFormat="1" x14ac:dyDescent="0.2">
      <c r="B39" s="91"/>
      <c r="C39" s="110"/>
      <c r="D39" s="103"/>
      <c r="E39" s="60"/>
      <c r="F39" s="92"/>
      <c r="G39" s="94"/>
      <c r="H39" s="104"/>
      <c r="I39" s="47"/>
      <c r="J39" s="102"/>
      <c r="K39" s="96"/>
      <c r="L39" s="107"/>
      <c r="M39" s="56"/>
      <c r="N39" s="102"/>
      <c r="O39" s="96"/>
      <c r="P39" s="107"/>
      <c r="Q39" s="56"/>
      <c r="R39" s="102"/>
      <c r="S39" s="96"/>
      <c r="T39" s="107"/>
      <c r="U39" s="56"/>
      <c r="V39" s="102"/>
      <c r="W39" s="96"/>
      <c r="X39" s="107"/>
      <c r="Y39" s="56"/>
      <c r="Z39" s="102"/>
      <c r="AA39" s="96"/>
      <c r="AB39" s="107"/>
      <c r="AC39" s="56"/>
      <c r="AE39" s="93">
        <v>33</v>
      </c>
      <c r="AF39" s="94"/>
      <c r="AG39" s="14" t="s">
        <v>64</v>
      </c>
      <c r="AH39">
        <f t="array" ref="AH39">SUM(IF($B$7:$B$11=AE39,$E$7:$E$11),IF($F$7:$F$11=AE39,$I$7:$I$11),IF($J$7:$J$11=AE39,$M$7:$M$11),IF($N$7:$N$11=AE39,$Q$7:$Q$11),IF($R$7:$R$11=AE39,$U$7:$U$11),IF($V$7:$V$11=AE39,$Y$7:$Y$11),IF($Z$7:$Z$11=AE39,$AC$7:$AC$11),
IF($B$15:$B$19=AE39,$E$15:$E$19),IF($F$15:$F$19=AE39,$I$15:$I$19),IF($J$15:$J$19=AE39,$M$15:$M$19),IF($N$15:$N$19=AE39,$Q$15:$Q$19),IF($R$15:$R$19=AE39,$U$15:$U$19),IF($V$15:$V$19=AE39,$Y$15:$Y$19),IF($Z$15:$Z$19=AE39,$AC$15:$AC$19),
IF($B$23:$B$27=AE39,$E$23:$E$27),IF($F$23:$F$27=AE39,$I$23:$I$27),IF($J$23:$J$27=AE39,$M$23:$M$27),IF($N$23:$N$27=AE39,$Q$23:$Q$27),IF($R$23:$R$27=AE39,$U$23:$U$27),IF($V$23:$V$27=AE39,$Y$23:$Y$27),IF($Z$23:$Z$27=AE39,$AC$23:$AC$27),
IF($B$31:$B$35=AE39,$E$31:$E$35),IF($F$31:$F$35=AE39,$I$31:$I$35),IF($J$31:$J$35=AE39,$M$31:$M$35),IF($N$31:$N$35=AE39,$Q$31:$Q$35),IF($R$31:$R$35=AE39,$U$31:$U$35),IF($V$31:$V$35=AE39,$Y$31:$Y$35),IF($Z$31:$Z$35=AE39,$AC$31:$AC$35),
IF($B$39:$B$43=AE39,$E$39:$E$43),IF($F$39:$F$43=AE39,$I$39:$I$43),IF($J$39:$J$43=AE39,$M$39:$M$43),IF($N$39:$N$43=AE39,$Q$39:$Q$43),IF($R$39:$R$43=AE39,$U$39:$U$43),IF($V$39:$V$43=AE39,$Y$39:$Y$43),IF($Z$39:$Z$43=AE39,$AC$39:$AC$43),
IF($B$47:$B$51=AE39,$E$47:$E$51),IF($F$47:$F$51=AE39,$I$47:$I$51),IF($J$47:$J$51=AE39,$M$47:$M$51),IF($N$47:$N$51=AE39,$Q$47:$Q$51),IF($R$47:$R$51=AE39,$U$47:$U$51),IF($V$47:$V$51=AE39,$Y$47:$Y$51),IF($Z$47:$Z$51=AE39,$AC$47:$AC$51))</f>
        <v>0</v>
      </c>
      <c r="AM39"/>
    </row>
    <row r="40" spans="2:39" s="89" customFormat="1" x14ac:dyDescent="0.2">
      <c r="B40" s="92"/>
      <c r="C40" s="94"/>
      <c r="D40" s="104"/>
      <c r="E40" s="47"/>
      <c r="F40" s="92"/>
      <c r="G40" s="94"/>
      <c r="H40" s="107"/>
      <c r="I40" s="47"/>
      <c r="J40" s="102"/>
      <c r="K40" s="96"/>
      <c r="L40" s="107"/>
      <c r="M40" s="56"/>
      <c r="N40" s="102"/>
      <c r="O40" s="96"/>
      <c r="P40" s="107"/>
      <c r="Q40" s="56"/>
      <c r="R40" s="102"/>
      <c r="S40" s="96"/>
      <c r="T40" s="107"/>
      <c r="U40" s="56"/>
      <c r="V40" s="102"/>
      <c r="W40" s="96"/>
      <c r="X40" s="107"/>
      <c r="Y40" s="56"/>
      <c r="Z40" s="102"/>
      <c r="AA40" s="96"/>
      <c r="AB40" s="107"/>
      <c r="AC40" s="56"/>
      <c r="AE40" s="93">
        <v>34</v>
      </c>
      <c r="AF40" s="94"/>
      <c r="AG40" s="14" t="s">
        <v>63</v>
      </c>
      <c r="AH40">
        <f t="array" ref="AH40">SUM(IF($B$7:$B$11=AE40,$E$7:$E$11),IF($F$7:$F$11=AE40,$I$7:$I$11),IF($J$7:$J$11=AE40,$M$7:$M$11),IF($N$7:$N$11=AE40,$Q$7:$Q$11),IF($R$7:$R$11=AE40,$U$7:$U$11),IF($V$7:$V$11=AE40,$Y$7:$Y$11),IF($Z$7:$Z$11=AE40,$AC$7:$AC$11),
IF($B$15:$B$19=AE40,$E$15:$E$19),IF($F$15:$F$19=AE40,$I$15:$I$19),IF($J$15:$J$19=AE40,$M$15:$M$19),IF($N$15:$N$19=AE40,$Q$15:$Q$19),IF($R$15:$R$19=AE40,$U$15:$U$19),IF($V$15:$V$19=AE40,$Y$15:$Y$19),IF($Z$15:$Z$19=AE40,$AC$15:$AC$19),
IF($B$23:$B$27=AE40,$E$23:$E$27),IF($F$23:$F$27=AE40,$I$23:$I$27),IF($J$23:$J$27=AE40,$M$23:$M$27),IF($N$23:$N$27=AE40,$Q$23:$Q$27),IF($R$23:$R$27=AE40,$U$23:$U$27),IF($V$23:$V$27=AE40,$Y$23:$Y$27),IF($Z$23:$Z$27=AE40,$AC$23:$AC$27),
IF($B$31:$B$35=AE40,$E$31:$E$35),IF($F$31:$F$35=AE40,$I$31:$I$35),IF($J$31:$J$35=AE40,$M$31:$M$35),IF($N$31:$N$35=AE40,$Q$31:$Q$35),IF($R$31:$R$35=AE40,$U$31:$U$35),IF($V$31:$V$35=AE40,$Y$31:$Y$35),IF($Z$31:$Z$35=AE40,$AC$31:$AC$35),
IF($B$39:$B$43=AE40,$E$39:$E$43),IF($F$39:$F$43=AE40,$I$39:$I$43),IF($J$39:$J$43=AE40,$M$39:$M$43),IF($N$39:$N$43=AE40,$Q$39:$Q$43),IF($R$39:$R$43=AE40,$U$39:$U$43),IF($V$39:$V$43=AE40,$Y$39:$Y$43),IF($Z$39:$Z$43=AE40,$AC$39:$AC$43),
IF($B$47:$B$51=AE40,$E$47:$E$51),IF($F$47:$F$51=AE40,$I$47:$I$51),IF($J$47:$J$51=AE40,$M$47:$M$51),IF($N$47:$N$51=AE40,$Q$47:$Q$51),IF($R$47:$R$51=AE40,$U$47:$U$51),IF($V$47:$V$51=AE40,$Y$47:$Y$51),IF($Z$47:$Z$51=AE40,$AC$47:$AC$51))</f>
        <v>0</v>
      </c>
      <c r="AK40" s="93"/>
      <c r="AL40" s="94"/>
      <c r="AM40"/>
    </row>
    <row r="41" spans="2:39" s="89" customFormat="1" x14ac:dyDescent="0.2">
      <c r="B41" s="92"/>
      <c r="C41" s="94"/>
      <c r="D41" s="104"/>
      <c r="E41" s="47"/>
      <c r="F41" s="92"/>
      <c r="G41" s="94"/>
      <c r="H41" s="107"/>
      <c r="I41" s="47"/>
      <c r="J41" s="102"/>
      <c r="K41" s="96"/>
      <c r="L41" s="107"/>
      <c r="M41" s="56"/>
      <c r="N41" s="102"/>
      <c r="O41" s="96"/>
      <c r="P41" s="107"/>
      <c r="Q41" s="56"/>
      <c r="R41" s="102"/>
      <c r="S41" s="96"/>
      <c r="T41" s="107"/>
      <c r="U41" s="56"/>
      <c r="V41" s="102"/>
      <c r="W41" s="96"/>
      <c r="X41" s="107"/>
      <c r="Y41" s="56"/>
      <c r="Z41" s="102"/>
      <c r="AA41" s="96"/>
      <c r="AB41" s="107"/>
      <c r="AC41" s="56"/>
      <c r="AE41" s="93"/>
      <c r="AF41" s="94"/>
      <c r="AG41" s="14"/>
      <c r="AH41"/>
      <c r="AK41" s="93"/>
      <c r="AL41" s="94"/>
      <c r="AM41"/>
    </row>
    <row r="42" spans="2:39" s="89" customFormat="1" x14ac:dyDescent="0.2">
      <c r="B42" s="92"/>
      <c r="C42" s="94"/>
      <c r="D42" s="104"/>
      <c r="E42" s="47"/>
      <c r="F42" s="92"/>
      <c r="G42" s="94"/>
      <c r="H42" s="104"/>
      <c r="I42" s="47"/>
      <c r="J42" s="102"/>
      <c r="K42" s="96"/>
      <c r="L42" s="107"/>
      <c r="M42" s="56"/>
      <c r="N42" s="102"/>
      <c r="O42" s="96"/>
      <c r="P42" s="107"/>
      <c r="Q42" s="56"/>
      <c r="R42" s="102"/>
      <c r="S42" s="96"/>
      <c r="T42" s="107"/>
      <c r="U42" s="56"/>
      <c r="V42" s="102"/>
      <c r="W42" s="96"/>
      <c r="X42" s="107"/>
      <c r="Y42" s="56"/>
      <c r="Z42" s="102"/>
      <c r="AA42" s="96"/>
      <c r="AB42" s="107"/>
      <c r="AC42" s="56"/>
      <c r="AE42" s="95"/>
      <c r="AF42" s="96"/>
      <c r="AG42" s="97"/>
      <c r="AH42"/>
      <c r="AK42" s="93"/>
      <c r="AL42" s="94"/>
      <c r="AM42"/>
    </row>
    <row r="43" spans="2:39" s="89" customFormat="1" x14ac:dyDescent="0.2">
      <c r="B43" s="92"/>
      <c r="C43" s="94"/>
      <c r="D43" s="104"/>
      <c r="E43" s="47"/>
      <c r="F43" s="92"/>
      <c r="G43" s="94"/>
      <c r="H43" s="104"/>
      <c r="I43" s="47"/>
      <c r="J43" s="102"/>
      <c r="K43" s="96"/>
      <c r="L43" s="107"/>
      <c r="M43" s="56"/>
      <c r="N43" s="102"/>
      <c r="O43" s="96"/>
      <c r="P43" s="107"/>
      <c r="Q43" s="56"/>
      <c r="R43" s="102"/>
      <c r="S43" s="96"/>
      <c r="T43" s="107"/>
      <c r="U43" s="56"/>
      <c r="V43" s="102"/>
      <c r="W43" s="96"/>
      <c r="X43" s="107"/>
      <c r="Y43" s="56"/>
      <c r="Z43" s="102"/>
      <c r="AA43" s="96"/>
      <c r="AB43" s="107"/>
      <c r="AC43" s="56"/>
      <c r="AK43" s="93"/>
      <c r="AL43" s="94"/>
      <c r="AM43"/>
    </row>
    <row r="44" spans="2:39" s="89" customFormat="1" x14ac:dyDescent="0.2">
      <c r="B44" s="190">
        <f>Z36+1</f>
        <v>25</v>
      </c>
      <c r="C44" s="191"/>
      <c r="D44" s="104" t="s">
        <v>51</v>
      </c>
      <c r="E44" s="47">
        <f t="array" ref="E44">AC36+SUM(IF(C39:C43=1,E39:E43))</f>
        <v>1200</v>
      </c>
      <c r="F44" s="190">
        <f>B44+1</f>
        <v>26</v>
      </c>
      <c r="G44" s="191"/>
      <c r="H44" s="104" t="s">
        <v>51</v>
      </c>
      <c r="I44" s="47">
        <f t="array" ref="I44">E44+SUM(IF(G39:G43=1,I39:I43))</f>
        <v>1200</v>
      </c>
      <c r="J44" s="173">
        <f>F44+1</f>
        <v>27</v>
      </c>
      <c r="K44" s="174"/>
      <c r="L44" s="107" t="s">
        <v>51</v>
      </c>
      <c r="M44" s="56">
        <f t="array" ref="M44">I44+SUM(IF(K39:K43=1,M39:M43))</f>
        <v>1200</v>
      </c>
      <c r="N44" s="173">
        <f>J44+1</f>
        <v>28</v>
      </c>
      <c r="O44" s="174"/>
      <c r="P44" s="107" t="s">
        <v>51</v>
      </c>
      <c r="Q44" s="56">
        <f t="array" ref="Q44">M44+SUM(IF(O39:O43=1,Q39:Q43))</f>
        <v>1200</v>
      </c>
      <c r="R44" s="173">
        <f>N44+1</f>
        <v>29</v>
      </c>
      <c r="S44" s="174"/>
      <c r="T44" s="107" t="s">
        <v>51</v>
      </c>
      <c r="U44" s="56">
        <f t="array" ref="U44">Q44+SUM(IF(S39:S43=1,U39:U43))</f>
        <v>1200</v>
      </c>
      <c r="V44" s="173">
        <f>R44+1</f>
        <v>30</v>
      </c>
      <c r="W44" s="174"/>
      <c r="X44" s="107" t="s">
        <v>51</v>
      </c>
      <c r="Y44" s="56">
        <f t="array" ref="Y44">U44+SUM(IF(W39:W43=1,Y39:Y43))</f>
        <v>1200</v>
      </c>
      <c r="Z44" s="173">
        <f>V44+1</f>
        <v>31</v>
      </c>
      <c r="AA44" s="174"/>
      <c r="AB44" s="107" t="s">
        <v>51</v>
      </c>
      <c r="AC44" s="56">
        <f t="array" ref="AC44">Y44+SUM(IF(AA39:AA43=1,AC39:AC43))</f>
        <v>1200</v>
      </c>
      <c r="AH44"/>
      <c r="AJ44"/>
      <c r="AK44" s="93"/>
      <c r="AL44" s="94"/>
      <c r="AM44"/>
    </row>
    <row r="45" spans="2:39" s="89" customFormat="1" x14ac:dyDescent="0.2">
      <c r="B45" s="190"/>
      <c r="C45" s="191"/>
      <c r="D45" s="104" t="s">
        <v>60</v>
      </c>
      <c r="E45" s="21">
        <f t="array" ref="E45">AC37+SUM(IF(C39:C43=2,E39:E43))-SUM(IF(B39:B43={33},E39:E43))</f>
        <v>5000</v>
      </c>
      <c r="F45" s="190"/>
      <c r="G45" s="191"/>
      <c r="H45" s="104" t="s">
        <v>60</v>
      </c>
      <c r="I45" s="21">
        <f t="array" ref="I45">E45+SUM(IF(G39:G43=2,I39:I43))-SUM(IF(F39:F43={33},I39:I43))</f>
        <v>5000</v>
      </c>
      <c r="J45" s="173"/>
      <c r="K45" s="174"/>
      <c r="L45" s="107" t="s">
        <v>60</v>
      </c>
      <c r="M45" s="152">
        <f t="array" ref="M45">I45+SUM(IF(K39:K43=2,M39:M43))-SUM(IF(J39:J43={33},M39:M43))</f>
        <v>5000</v>
      </c>
      <c r="N45" s="173"/>
      <c r="O45" s="174"/>
      <c r="P45" s="107" t="s">
        <v>60</v>
      </c>
      <c r="Q45" s="152">
        <f t="array" ref="Q45">M45+SUM(IF(O39:O43=2,Q39:Q43))-SUM(IF(N39:N43={33},Q39:Q43))</f>
        <v>5000</v>
      </c>
      <c r="R45" s="173"/>
      <c r="S45" s="174"/>
      <c r="T45" s="107" t="s">
        <v>60</v>
      </c>
      <c r="U45" s="152">
        <f t="array" ref="U45">Q45+SUM(IF(S39:S43=2,U39:U43))-SUM(IF(R39:R43={33},U39:U43))</f>
        <v>5000</v>
      </c>
      <c r="V45" s="173"/>
      <c r="W45" s="174"/>
      <c r="X45" s="107" t="s">
        <v>60</v>
      </c>
      <c r="Y45" s="152">
        <f t="array" ref="Y45">U45+SUM(IF(W39:W43=2,Y39:Y43))-SUM(IF(V39:V43={33},Y39:Y43))</f>
        <v>5000</v>
      </c>
      <c r="Z45" s="173"/>
      <c r="AA45" s="174"/>
      <c r="AB45" s="107" t="s">
        <v>60</v>
      </c>
      <c r="AC45" s="152">
        <f t="array" ref="AC45">Y45+SUM(IF(AA39:AA43=2,AC39:AC43))-SUM(IF(Z39:Z43={33},AC39:AC43))</f>
        <v>5000</v>
      </c>
      <c r="AH45"/>
      <c r="AJ45"/>
      <c r="AK45" s="93"/>
      <c r="AL45" s="94"/>
      <c r="AM45"/>
    </row>
    <row r="46" spans="2:39" ht="13.5" thickBot="1" x14ac:dyDescent="0.25">
      <c r="B46" s="192"/>
      <c r="C46" s="193"/>
      <c r="D46" s="105" t="s">
        <v>48</v>
      </c>
      <c r="E46" s="25">
        <f t="array" ref="E46">AC38+SUM(IF(C39:C43=3,E39:E43))-SUM(IF(B39:B43={34},E39:E43))</f>
        <v>-800</v>
      </c>
      <c r="F46" s="192"/>
      <c r="G46" s="193"/>
      <c r="H46" s="105" t="s">
        <v>48</v>
      </c>
      <c r="I46" s="25">
        <f t="array" ref="I46">E46+SUM(IF(G39:G43=3,I39:I43))-SUM(IF(F39:F43={34},I39:I43))</f>
        <v>-800</v>
      </c>
      <c r="J46" s="175"/>
      <c r="K46" s="176"/>
      <c r="L46" s="153" t="s">
        <v>48</v>
      </c>
      <c r="M46" s="154">
        <f t="array" ref="M46">I46+SUM(IF(K39:K43=3,M39:M43))-SUM(IF(J39:J43={34},M39:M43))</f>
        <v>-800</v>
      </c>
      <c r="N46" s="175"/>
      <c r="O46" s="176"/>
      <c r="P46" s="153" t="s">
        <v>48</v>
      </c>
      <c r="Q46" s="154">
        <f t="array" ref="Q46">M46+SUM(IF(O39:O43=3,Q39:Q43))-SUM(IF(N39:N43={34},Q39:Q43))</f>
        <v>-800</v>
      </c>
      <c r="R46" s="175"/>
      <c r="S46" s="176"/>
      <c r="T46" s="153" t="s">
        <v>48</v>
      </c>
      <c r="U46" s="154">
        <f t="array" ref="U46">Q46+SUM(IF(S39:S43=3,U39:U43))-SUM(IF(R39:R43={34},U39:U43))</f>
        <v>-800</v>
      </c>
      <c r="V46" s="175"/>
      <c r="W46" s="176"/>
      <c r="X46" s="153" t="s">
        <v>48</v>
      </c>
      <c r="Y46" s="154">
        <f t="array" ref="Y46">U46+SUM(IF(W39:W43=3,Y39:Y43))-SUM(IF(V39:V43={34},Y39:Y43))</f>
        <v>-800</v>
      </c>
      <c r="Z46" s="175"/>
      <c r="AA46" s="176"/>
      <c r="AB46" s="153" t="s">
        <v>48</v>
      </c>
      <c r="AC46" s="154">
        <f t="array" ref="AC46">Y46+SUM(IF(AA39:AA43=3,AC39:AC43))-SUM(IF(Z39:Z43={34},AC39:AC43))</f>
        <v>-800</v>
      </c>
    </row>
    <row r="47" spans="2:39" x14ac:dyDescent="0.2">
      <c r="B47" s="127"/>
      <c r="C47" s="128"/>
      <c r="D47" s="129"/>
      <c r="E47" s="130"/>
      <c r="F47" s="131"/>
      <c r="G47" s="132"/>
      <c r="H47" s="133"/>
      <c r="I47" s="134"/>
      <c r="J47" s="131"/>
      <c r="K47" s="132"/>
      <c r="L47" s="133"/>
      <c r="M47" s="134"/>
      <c r="N47" s="127"/>
      <c r="O47" s="128"/>
      <c r="P47" s="129"/>
      <c r="Q47" s="130"/>
      <c r="R47" s="127"/>
      <c r="S47" s="128"/>
      <c r="T47" s="129"/>
      <c r="U47" s="130"/>
      <c r="V47" s="127"/>
      <c r="W47" s="128"/>
      <c r="X47" s="129"/>
      <c r="Y47" s="130"/>
      <c r="Z47" s="127"/>
      <c r="AA47" s="128"/>
      <c r="AB47" s="129"/>
      <c r="AC47" s="130"/>
    </row>
    <row r="48" spans="2:39" x14ac:dyDescent="0.2">
      <c r="B48" s="131"/>
      <c r="C48" s="132"/>
      <c r="D48" s="133"/>
      <c r="E48" s="134"/>
      <c r="F48" s="131"/>
      <c r="G48" s="132"/>
      <c r="H48" s="133"/>
      <c r="I48" s="134"/>
      <c r="J48" s="131"/>
      <c r="K48" s="132"/>
      <c r="L48" s="133"/>
      <c r="M48" s="134"/>
      <c r="N48" s="131"/>
      <c r="O48" s="132"/>
      <c r="P48" s="133"/>
      <c r="Q48" s="134"/>
      <c r="R48" s="131"/>
      <c r="S48" s="132"/>
      <c r="T48" s="133"/>
      <c r="U48" s="134"/>
      <c r="V48" s="131"/>
      <c r="W48" s="132"/>
      <c r="X48" s="133"/>
      <c r="Y48" s="134"/>
      <c r="Z48" s="131"/>
      <c r="AA48" s="132"/>
      <c r="AB48" s="133"/>
      <c r="AC48" s="134"/>
    </row>
    <row r="49" spans="2:29" x14ac:dyDescent="0.2">
      <c r="B49" s="131"/>
      <c r="C49" s="132"/>
      <c r="D49" s="133"/>
      <c r="E49" s="134"/>
      <c r="F49" s="131"/>
      <c r="G49" s="132"/>
      <c r="H49" s="133"/>
      <c r="I49" s="134"/>
      <c r="J49" s="131"/>
      <c r="K49" s="132"/>
      <c r="L49" s="133"/>
      <c r="M49" s="134"/>
      <c r="N49" s="131"/>
      <c r="O49" s="132"/>
      <c r="P49" s="133"/>
      <c r="Q49" s="134"/>
      <c r="R49" s="131"/>
      <c r="S49" s="132"/>
      <c r="T49" s="133"/>
      <c r="U49" s="134"/>
      <c r="V49" s="131"/>
      <c r="W49" s="132"/>
      <c r="X49" s="133"/>
      <c r="Y49" s="134"/>
      <c r="Z49" s="131"/>
      <c r="AA49" s="132"/>
      <c r="AB49" s="133"/>
      <c r="AC49" s="134"/>
    </row>
    <row r="50" spans="2:29" x14ac:dyDescent="0.2">
      <c r="B50" s="131"/>
      <c r="C50" s="132"/>
      <c r="D50" s="133"/>
      <c r="E50" s="134"/>
      <c r="F50" s="131"/>
      <c r="G50" s="132"/>
      <c r="H50" s="133"/>
      <c r="I50" s="134"/>
      <c r="J50" s="131"/>
      <c r="K50" s="132"/>
      <c r="L50" s="133"/>
      <c r="M50" s="134"/>
      <c r="N50" s="131"/>
      <c r="O50" s="132"/>
      <c r="P50" s="133"/>
      <c r="Q50" s="134"/>
      <c r="R50" s="131"/>
      <c r="S50" s="132"/>
      <c r="T50" s="133"/>
      <c r="U50" s="134"/>
      <c r="V50" s="131"/>
      <c r="W50" s="132"/>
      <c r="X50" s="133"/>
      <c r="Y50" s="134"/>
      <c r="Z50" s="131"/>
      <c r="AA50" s="132"/>
      <c r="AB50" s="133"/>
      <c r="AC50" s="134"/>
    </row>
    <row r="51" spans="2:29" x14ac:dyDescent="0.2">
      <c r="B51" s="131"/>
      <c r="C51" s="132"/>
      <c r="D51" s="133"/>
      <c r="E51" s="134"/>
      <c r="F51" s="131"/>
      <c r="G51" s="132"/>
      <c r="H51" s="133"/>
      <c r="I51" s="134"/>
      <c r="J51" s="131"/>
      <c r="K51" s="132"/>
      <c r="L51" s="133"/>
      <c r="M51" s="134"/>
      <c r="N51" s="131"/>
      <c r="O51" s="132"/>
      <c r="P51" s="133"/>
      <c r="Q51" s="134"/>
      <c r="R51" s="131"/>
      <c r="S51" s="132"/>
      <c r="T51" s="133"/>
      <c r="U51" s="134"/>
      <c r="V51" s="131"/>
      <c r="W51" s="132"/>
      <c r="X51" s="133"/>
      <c r="Y51" s="134"/>
      <c r="Z51" s="131"/>
      <c r="AA51" s="132"/>
      <c r="AB51" s="133"/>
      <c r="AC51" s="134"/>
    </row>
    <row r="52" spans="2:29" x14ac:dyDescent="0.2">
      <c r="B52" s="177">
        <v>1</v>
      </c>
      <c r="C52" s="178"/>
      <c r="D52" s="133" t="s">
        <v>51</v>
      </c>
      <c r="E52" s="134">
        <f t="array" ref="E52">AC44+SUM(IF(C47:C51=1,E47:E51))</f>
        <v>1200</v>
      </c>
      <c r="F52" s="177">
        <f>B52+1</f>
        <v>2</v>
      </c>
      <c r="G52" s="178"/>
      <c r="H52" s="133" t="s">
        <v>51</v>
      </c>
      <c r="I52" s="134">
        <f t="array" ref="I52">E52+SUM(IF(G47:G51=1,I47:I51))</f>
        <v>1200</v>
      </c>
      <c r="J52" s="177">
        <f>F52+1</f>
        <v>3</v>
      </c>
      <c r="K52" s="178"/>
      <c r="L52" s="133" t="s">
        <v>51</v>
      </c>
      <c r="M52" s="134">
        <f t="array" ref="M52">I52+SUM(IF(K47:K51=1,M47:M51))</f>
        <v>1200</v>
      </c>
      <c r="N52" s="177">
        <f>J52+1</f>
        <v>4</v>
      </c>
      <c r="O52" s="178"/>
      <c r="P52" s="133" t="s">
        <v>51</v>
      </c>
      <c r="Q52" s="134">
        <f t="array" ref="Q52">M52+SUM(IF(O47:O51=1,Q47:Q51))</f>
        <v>1200</v>
      </c>
      <c r="R52" s="177">
        <f>N52+1</f>
        <v>5</v>
      </c>
      <c r="S52" s="178"/>
      <c r="T52" s="133" t="s">
        <v>51</v>
      </c>
      <c r="U52" s="134">
        <f t="array" ref="U52">Q52+SUM(IF(S47:S51=1,U47:U51))</f>
        <v>1200</v>
      </c>
      <c r="V52" s="177">
        <f>R52+1</f>
        <v>6</v>
      </c>
      <c r="W52" s="178"/>
      <c r="X52" s="133" t="s">
        <v>51</v>
      </c>
      <c r="Y52" s="134">
        <f t="array" ref="Y52">U52+SUM(IF(W47:W51=1,Y47:Y51))</f>
        <v>1200</v>
      </c>
      <c r="Z52" s="177">
        <f>V52+1</f>
        <v>7</v>
      </c>
      <c r="AA52" s="178"/>
      <c r="AB52" s="133" t="s">
        <v>51</v>
      </c>
      <c r="AC52" s="134">
        <f t="array" ref="AC52">Y52+SUM(IF(AA47:AA51=1,AC47:AC51))</f>
        <v>1200</v>
      </c>
    </row>
    <row r="53" spans="2:29" x14ac:dyDescent="0.2">
      <c r="B53" s="177"/>
      <c r="C53" s="178"/>
      <c r="D53" s="133" t="s">
        <v>60</v>
      </c>
      <c r="E53" s="135">
        <f t="array" ref="E53">AC45+SUM(IF(C47:C51=2,E47:E51))-SUM(IF(B47:B51={33},E47:E51))</f>
        <v>5000</v>
      </c>
      <c r="F53" s="177"/>
      <c r="G53" s="178"/>
      <c r="H53" s="133" t="s">
        <v>60</v>
      </c>
      <c r="I53" s="135">
        <f t="array" ref="I53">E53+SUM(IF(G47:G51=2,I47:I51))-SUM(IF(F47:F51={33},I47:I51))</f>
        <v>5000</v>
      </c>
      <c r="J53" s="177"/>
      <c r="K53" s="178"/>
      <c r="L53" s="133" t="s">
        <v>60</v>
      </c>
      <c r="M53" s="135">
        <f t="array" ref="M53">I53+SUM(IF(K47:K51=2,M47:M51))-SUM(IF(J47:J51={33},M47:M51))</f>
        <v>5000</v>
      </c>
      <c r="N53" s="177"/>
      <c r="O53" s="178"/>
      <c r="P53" s="133" t="s">
        <v>60</v>
      </c>
      <c r="Q53" s="135">
        <f t="array" ref="Q53">M53+SUM(IF(O47:O51=2,Q47:Q51))-SUM(IF(N47:N51={33},Q47:Q51))</f>
        <v>5000</v>
      </c>
      <c r="R53" s="177"/>
      <c r="S53" s="178"/>
      <c r="T53" s="133" t="s">
        <v>60</v>
      </c>
      <c r="U53" s="135">
        <f t="array" ref="U53">Q53+SUM(IF(S47:S51=2,U47:U51))-SUM(IF(R47:R51={33},U47:U51))</f>
        <v>5000</v>
      </c>
      <c r="V53" s="177"/>
      <c r="W53" s="178"/>
      <c r="X53" s="133" t="s">
        <v>60</v>
      </c>
      <c r="Y53" s="135">
        <f t="array" ref="Y53">U53+SUM(IF(W47:W51=2,Y47:Y51))-SUM(IF(V47:V51={33},Y47:Y51))</f>
        <v>5000</v>
      </c>
      <c r="Z53" s="177"/>
      <c r="AA53" s="178"/>
      <c r="AB53" s="133" t="s">
        <v>60</v>
      </c>
      <c r="AC53" s="135">
        <f t="array" ref="AC53">Y53+SUM(IF(AA47:AA51=2,AC47:AC51))-SUM(IF(Z47:Z51={33},AC47:AC51))</f>
        <v>5000</v>
      </c>
    </row>
    <row r="54" spans="2:29" ht="13.5" thickBot="1" x14ac:dyDescent="0.25">
      <c r="B54" s="179"/>
      <c r="C54" s="180"/>
      <c r="D54" s="136" t="s">
        <v>48</v>
      </c>
      <c r="E54" s="137">
        <f t="array" ref="E54">AC46+SUM(IF(C47:C51=3,E47:E51))-SUM(IF(B47:B51={34},E47:E51))</f>
        <v>-800</v>
      </c>
      <c r="F54" s="179"/>
      <c r="G54" s="180"/>
      <c r="H54" s="136" t="s">
        <v>48</v>
      </c>
      <c r="I54" s="137">
        <f t="array" ref="I54">E54+SUM(IF(G47:G51=3,I47:I51))-SUM(IF(F47:F51={34},I47:I51))</f>
        <v>-800</v>
      </c>
      <c r="J54" s="179"/>
      <c r="K54" s="180"/>
      <c r="L54" s="136" t="s">
        <v>48</v>
      </c>
      <c r="M54" s="137">
        <f t="array" ref="M54">I54+SUM(IF(K47:K51=3,M47:M51))-SUM(IF(J47:J51={34},M47:M51))</f>
        <v>-800</v>
      </c>
      <c r="N54" s="179"/>
      <c r="O54" s="180"/>
      <c r="P54" s="136" t="s">
        <v>48</v>
      </c>
      <c r="Q54" s="137">
        <f t="array" ref="Q54">M54+SUM(IF(O47:O51=3,Q47:Q51))-SUM(IF(N47:N51={34},Q47:Q51))</f>
        <v>-800</v>
      </c>
      <c r="R54" s="179"/>
      <c r="S54" s="180"/>
      <c r="T54" s="136" t="s">
        <v>48</v>
      </c>
      <c r="U54" s="137">
        <f t="array" ref="U54">Q54+SUM(IF(S47:S51=3,U47:U51))-SUM(IF(R47:R51={34},U47:U51))</f>
        <v>-800</v>
      </c>
      <c r="V54" s="179"/>
      <c r="W54" s="180"/>
      <c r="X54" s="136" t="s">
        <v>48</v>
      </c>
      <c r="Y54" s="137">
        <f t="array" ref="Y54">U54+SUM(IF(W47:W51=3,Y47:Y51))-SUM(IF(V47:V51={34},Y47:Y51))</f>
        <v>-800</v>
      </c>
      <c r="Z54" s="179"/>
      <c r="AA54" s="180"/>
      <c r="AB54" s="136" t="s">
        <v>48</v>
      </c>
      <c r="AC54" s="137">
        <f t="array" ref="AC54">Y54+SUM(IF(AA47:AA51=3,AC47:AC51))-SUM(IF(Z47:Z51={34},AC47:AC51))</f>
        <v>-800</v>
      </c>
    </row>
    <row r="55" spans="2:29" x14ac:dyDescent="0.2">
      <c r="D55" s="90" t="s">
        <v>52</v>
      </c>
      <c r="E55" s="2">
        <f>M52</f>
        <v>1200</v>
      </c>
      <c r="H55" s="2">
        <f>E55-E2</f>
        <v>0</v>
      </c>
      <c r="V55" s="15"/>
      <c r="W55" s="15"/>
      <c r="X55" s="15"/>
    </row>
    <row r="56" spans="2:29" x14ac:dyDescent="0.2">
      <c r="D56" s="112" t="s">
        <v>62</v>
      </c>
      <c r="E56" s="2">
        <f>M53</f>
        <v>5000</v>
      </c>
      <c r="H56" s="2">
        <f>E56-E3</f>
        <v>0</v>
      </c>
      <c r="V56" s="15"/>
      <c r="W56" s="15"/>
      <c r="X56" s="15"/>
    </row>
    <row r="57" spans="2:29" x14ac:dyDescent="0.2">
      <c r="D57" s="90" t="s">
        <v>53</v>
      </c>
      <c r="E57" s="2">
        <f>M54</f>
        <v>-800</v>
      </c>
      <c r="H57" s="2">
        <f>E57-E4</f>
        <v>0</v>
      </c>
    </row>
  </sheetData>
  <mergeCells count="50">
    <mergeCell ref="Z44:AA46"/>
    <mergeCell ref="B52:C54"/>
    <mergeCell ref="F52:G54"/>
    <mergeCell ref="J52:K54"/>
    <mergeCell ref="N52:O54"/>
    <mergeCell ref="R52:S54"/>
    <mergeCell ref="V52:W54"/>
    <mergeCell ref="Z52:AA54"/>
    <mergeCell ref="B44:C46"/>
    <mergeCell ref="F44:G46"/>
    <mergeCell ref="J44:K46"/>
    <mergeCell ref="N44:O46"/>
    <mergeCell ref="R44:S46"/>
    <mergeCell ref="V44:W46"/>
    <mergeCell ref="Z28:AA30"/>
    <mergeCell ref="B36:C38"/>
    <mergeCell ref="F36:G38"/>
    <mergeCell ref="J36:K38"/>
    <mergeCell ref="N36:O38"/>
    <mergeCell ref="R36:S38"/>
    <mergeCell ref="V36:W38"/>
    <mergeCell ref="Z36:AA38"/>
    <mergeCell ref="B28:C30"/>
    <mergeCell ref="F28:G30"/>
    <mergeCell ref="J28:K30"/>
    <mergeCell ref="N28:O30"/>
    <mergeCell ref="R28:S30"/>
    <mergeCell ref="V28:W30"/>
    <mergeCell ref="Z12:AA14"/>
    <mergeCell ref="B20:C22"/>
    <mergeCell ref="F20:G22"/>
    <mergeCell ref="J20:K22"/>
    <mergeCell ref="N20:O22"/>
    <mergeCell ref="R20:S22"/>
    <mergeCell ref="V20:W22"/>
    <mergeCell ref="Z20:AA22"/>
    <mergeCell ref="B12:C14"/>
    <mergeCell ref="F12:G14"/>
    <mergeCell ref="J12:K14"/>
    <mergeCell ref="N12:O14"/>
    <mergeCell ref="R12:S14"/>
    <mergeCell ref="V12:W14"/>
    <mergeCell ref="F2:AC4"/>
    <mergeCell ref="B5:E5"/>
    <mergeCell ref="F5:I5"/>
    <mergeCell ref="J5:M5"/>
    <mergeCell ref="N5:Q5"/>
    <mergeCell ref="R5:U5"/>
    <mergeCell ref="V5:Y5"/>
    <mergeCell ref="Z5:AC5"/>
  </mergeCells>
  <conditionalFormatting sqref="E12">
    <cfRule type="cellIs" dxfId="251" priority="54" operator="lessThan">
      <formula>0</formula>
    </cfRule>
  </conditionalFormatting>
  <conditionalFormatting sqref="Y12">
    <cfRule type="cellIs" dxfId="250" priority="49" operator="lessThan">
      <formula>0</formula>
    </cfRule>
  </conditionalFormatting>
  <conditionalFormatting sqref="I12">
    <cfRule type="cellIs" dxfId="249" priority="53" operator="lessThan">
      <formula>0</formula>
    </cfRule>
  </conditionalFormatting>
  <conditionalFormatting sqref="M12">
    <cfRule type="cellIs" dxfId="248" priority="52" operator="lessThan">
      <formula>0</formula>
    </cfRule>
  </conditionalFormatting>
  <conditionalFormatting sqref="AC12">
    <cfRule type="cellIs" dxfId="247" priority="48" operator="lessThan">
      <formula>0</formula>
    </cfRule>
  </conditionalFormatting>
  <conditionalFormatting sqref="E20">
    <cfRule type="cellIs" dxfId="246" priority="47" operator="lessThan">
      <formula>0</formula>
    </cfRule>
  </conditionalFormatting>
  <conditionalFormatting sqref="I20">
    <cfRule type="cellIs" dxfId="245" priority="46" operator="lessThan">
      <formula>0</formula>
    </cfRule>
  </conditionalFormatting>
  <conditionalFormatting sqref="M20">
    <cfRule type="cellIs" dxfId="244" priority="45" operator="lessThan">
      <formula>0</formula>
    </cfRule>
  </conditionalFormatting>
  <conditionalFormatting sqref="Q20">
    <cfRule type="cellIs" dxfId="243" priority="44" operator="lessThan">
      <formula>0</formula>
    </cfRule>
  </conditionalFormatting>
  <conditionalFormatting sqref="U20">
    <cfRule type="cellIs" dxfId="242" priority="43" operator="lessThan">
      <formula>0</formula>
    </cfRule>
  </conditionalFormatting>
  <conditionalFormatting sqref="Y20">
    <cfRule type="cellIs" dxfId="241" priority="42" operator="lessThan">
      <formula>0</formula>
    </cfRule>
  </conditionalFormatting>
  <conditionalFormatting sqref="AC20">
    <cfRule type="cellIs" dxfId="240" priority="41" operator="lessThan">
      <formula>0</formula>
    </cfRule>
  </conditionalFormatting>
  <conditionalFormatting sqref="I28">
    <cfRule type="cellIs" dxfId="239" priority="40" operator="lessThan">
      <formula>0</formula>
    </cfRule>
  </conditionalFormatting>
  <conditionalFormatting sqref="M28">
    <cfRule type="cellIs" dxfId="238" priority="39" operator="lessThan">
      <formula>0</formula>
    </cfRule>
  </conditionalFormatting>
  <conditionalFormatting sqref="Q28">
    <cfRule type="cellIs" dxfId="237" priority="38" operator="lessThan">
      <formula>0</formula>
    </cfRule>
  </conditionalFormatting>
  <conditionalFormatting sqref="U28">
    <cfRule type="cellIs" dxfId="236" priority="37" operator="lessThan">
      <formula>0</formula>
    </cfRule>
  </conditionalFormatting>
  <conditionalFormatting sqref="Y28">
    <cfRule type="cellIs" dxfId="235" priority="36" operator="lessThan">
      <formula>0</formula>
    </cfRule>
  </conditionalFormatting>
  <conditionalFormatting sqref="AC28">
    <cfRule type="cellIs" dxfId="234" priority="35" operator="lessThan">
      <formula>0</formula>
    </cfRule>
  </conditionalFormatting>
  <conditionalFormatting sqref="I36">
    <cfRule type="cellIs" dxfId="233" priority="34" operator="lessThan">
      <formula>0</formula>
    </cfRule>
  </conditionalFormatting>
  <conditionalFormatting sqref="M36">
    <cfRule type="cellIs" dxfId="232" priority="33" operator="lessThan">
      <formula>0</formula>
    </cfRule>
  </conditionalFormatting>
  <conditionalFormatting sqref="Q36">
    <cfRule type="cellIs" dxfId="231" priority="32" operator="lessThan">
      <formula>0</formula>
    </cfRule>
  </conditionalFormatting>
  <conditionalFormatting sqref="U36">
    <cfRule type="cellIs" dxfId="230" priority="31" operator="lessThan">
      <formula>0</formula>
    </cfRule>
  </conditionalFormatting>
  <conditionalFormatting sqref="Y36">
    <cfRule type="cellIs" dxfId="229" priority="30" operator="lessThan">
      <formula>0</formula>
    </cfRule>
  </conditionalFormatting>
  <conditionalFormatting sqref="AC36">
    <cfRule type="cellIs" dxfId="228" priority="29" operator="lessThan">
      <formula>0</formula>
    </cfRule>
  </conditionalFormatting>
  <conditionalFormatting sqref="I44">
    <cfRule type="cellIs" dxfId="227" priority="28" operator="lessThan">
      <formula>0</formula>
    </cfRule>
  </conditionalFormatting>
  <conditionalFormatting sqref="M44">
    <cfRule type="cellIs" dxfId="226" priority="27" operator="lessThan">
      <formula>0</formula>
    </cfRule>
  </conditionalFormatting>
  <conditionalFormatting sqref="I52">
    <cfRule type="cellIs" dxfId="225" priority="22" operator="lessThan">
      <formula>0</formula>
    </cfRule>
  </conditionalFormatting>
  <conditionalFormatting sqref="M52">
    <cfRule type="cellIs" dxfId="224" priority="21" operator="lessThan">
      <formula>0</formula>
    </cfRule>
  </conditionalFormatting>
  <conditionalFormatting sqref="U52">
    <cfRule type="cellIs" dxfId="223" priority="20" operator="lessThan">
      <formula>0</formula>
    </cfRule>
  </conditionalFormatting>
  <conditionalFormatting sqref="Y52">
    <cfRule type="cellIs" dxfId="222" priority="19" operator="lessThan">
      <formula>0</formula>
    </cfRule>
  </conditionalFormatting>
  <conditionalFormatting sqref="AC52">
    <cfRule type="cellIs" dxfId="221" priority="18" operator="lessThan">
      <formula>0</formula>
    </cfRule>
  </conditionalFormatting>
  <conditionalFormatting sqref="E28">
    <cfRule type="cellIs" dxfId="220" priority="17" operator="lessThan">
      <formula>0</formula>
    </cfRule>
  </conditionalFormatting>
  <conditionalFormatting sqref="E36">
    <cfRule type="cellIs" dxfId="219" priority="16" operator="lessThan">
      <formula>0</formula>
    </cfRule>
  </conditionalFormatting>
  <conditionalFormatting sqref="E44">
    <cfRule type="cellIs" dxfId="218" priority="15" operator="lessThan">
      <formula>0</formula>
    </cfRule>
  </conditionalFormatting>
  <conditionalFormatting sqref="Q52">
    <cfRule type="cellIs" dxfId="217" priority="13" operator="lessThan">
      <formula>0</formula>
    </cfRule>
  </conditionalFormatting>
  <conditionalFormatting sqref="Q12">
    <cfRule type="cellIs" dxfId="216" priority="12" operator="lessThan">
      <formula>0</formula>
    </cfRule>
  </conditionalFormatting>
  <conditionalFormatting sqref="U12">
    <cfRule type="cellIs" dxfId="215" priority="11" operator="lessThan">
      <formula>0</formula>
    </cfRule>
  </conditionalFormatting>
  <conditionalFormatting sqref="E52">
    <cfRule type="cellIs" dxfId="214" priority="10" operator="lessThan">
      <formula>0</formula>
    </cfRule>
  </conditionalFormatting>
  <conditionalFormatting sqref="Q44">
    <cfRule type="cellIs" dxfId="213" priority="4" operator="lessThan">
      <formula>0</formula>
    </cfRule>
  </conditionalFormatting>
  <conditionalFormatting sqref="U44">
    <cfRule type="cellIs" dxfId="212" priority="3" operator="lessThan">
      <formula>0</formula>
    </cfRule>
  </conditionalFormatting>
  <conditionalFormatting sqref="Y44">
    <cfRule type="cellIs" dxfId="211" priority="2" operator="lessThan">
      <formula>0</formula>
    </cfRule>
  </conditionalFormatting>
  <conditionalFormatting sqref="AC44">
    <cfRule type="cellIs" dxfId="210" priority="1" operator="lessThan">
      <formula>0</formula>
    </cfRule>
  </conditionalFormatting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0070C0"/>
  </sheetPr>
  <dimension ref="B1:AM57"/>
  <sheetViews>
    <sheetView zoomScale="70" zoomScaleNormal="70" workbookViewId="0">
      <selection activeCell="N44" sqref="N44:O46"/>
    </sheetView>
  </sheetViews>
  <sheetFormatPr defaultRowHeight="12.75" x14ac:dyDescent="0.2"/>
  <cols>
    <col min="1" max="1" width="2.7109375" customWidth="1"/>
    <col min="2" max="3" width="3.28515625" customWidth="1"/>
    <col min="4" max="4" width="10.7109375" customWidth="1"/>
    <col min="5" max="5" width="12.5703125" customWidth="1"/>
    <col min="6" max="7" width="3.42578125" customWidth="1"/>
    <col min="8" max="8" width="10.7109375" customWidth="1"/>
    <col min="9" max="9" width="12.7109375" customWidth="1"/>
    <col min="10" max="11" width="3.42578125" customWidth="1"/>
    <col min="12" max="12" width="10.7109375" customWidth="1"/>
    <col min="13" max="13" width="12.7109375" customWidth="1"/>
    <col min="14" max="15" width="3.42578125" customWidth="1"/>
    <col min="16" max="16" width="10.7109375" customWidth="1"/>
    <col min="17" max="17" width="12.7109375" customWidth="1"/>
    <col min="18" max="19" width="3.42578125" customWidth="1"/>
    <col min="20" max="20" width="10.7109375" customWidth="1"/>
    <col min="21" max="21" width="12.7109375" customWidth="1"/>
    <col min="22" max="23" width="3.42578125" customWidth="1"/>
    <col min="24" max="24" width="10.7109375" customWidth="1"/>
    <col min="25" max="25" width="12.7109375" customWidth="1"/>
    <col min="26" max="27" width="3.42578125" customWidth="1"/>
    <col min="28" max="28" width="10.7109375" customWidth="1"/>
    <col min="29" max="29" width="12.7109375" customWidth="1"/>
    <col min="30" max="30" width="2.7109375" customWidth="1"/>
    <col min="31" max="32" width="3.7109375" style="87" customWidth="1"/>
    <col min="33" max="33" width="21.85546875" style="87" bestFit="1" customWidth="1"/>
    <col min="34" max="34" width="10" bestFit="1" customWidth="1"/>
    <col min="35" max="264" width="8.7109375" customWidth="1"/>
  </cols>
  <sheetData>
    <row r="1" spans="2:39" ht="13.5" thickBot="1" x14ac:dyDescent="0.25">
      <c r="AE1" s="33" t="s">
        <v>61</v>
      </c>
    </row>
    <row r="2" spans="2:39" ht="12.75" customHeight="1" x14ac:dyDescent="0.2">
      <c r="B2" s="4"/>
      <c r="C2" s="108"/>
      <c r="D2" s="98" t="s">
        <v>52</v>
      </c>
      <c r="E2" s="88">
        <f>July!E55</f>
        <v>1200</v>
      </c>
      <c r="F2" s="181" t="str">
        <f ca="1">REPLACE(CELL("filename",A1),1,FIND("]",CELL("filename",A1)),"") &amp; " " &amp;Year</f>
        <v>August 2021</v>
      </c>
      <c r="G2" s="181"/>
      <c r="H2" s="181"/>
      <c r="I2" s="181"/>
      <c r="J2" s="181"/>
      <c r="K2" s="181"/>
      <c r="L2" s="181"/>
      <c r="M2" s="181"/>
      <c r="N2" s="181"/>
      <c r="O2" s="181"/>
      <c r="P2" s="181"/>
      <c r="Q2" s="181"/>
      <c r="R2" s="181"/>
      <c r="S2" s="181"/>
      <c r="T2" s="181"/>
      <c r="U2" s="181"/>
      <c r="V2" s="181"/>
      <c r="W2" s="181"/>
      <c r="X2" s="181"/>
      <c r="Y2" s="181"/>
      <c r="Z2" s="181"/>
      <c r="AA2" s="181"/>
      <c r="AB2" s="181"/>
      <c r="AC2" s="182"/>
      <c r="AE2" s="87">
        <v>1</v>
      </c>
      <c r="AG2" s="87" t="s">
        <v>51</v>
      </c>
    </row>
    <row r="3" spans="2:39" ht="12.75" customHeight="1" x14ac:dyDescent="0.2">
      <c r="B3" s="6"/>
      <c r="C3" s="87"/>
      <c r="D3" s="112" t="s">
        <v>62</v>
      </c>
      <c r="E3" s="7">
        <f>July!E56</f>
        <v>5000</v>
      </c>
      <c r="F3" s="183"/>
      <c r="G3" s="183"/>
      <c r="H3" s="183"/>
      <c r="I3" s="183"/>
      <c r="J3" s="183"/>
      <c r="K3" s="183"/>
      <c r="L3" s="183"/>
      <c r="M3" s="183"/>
      <c r="N3" s="183"/>
      <c r="O3" s="183"/>
      <c r="P3" s="183"/>
      <c r="Q3" s="183"/>
      <c r="R3" s="183"/>
      <c r="S3" s="183"/>
      <c r="T3" s="183"/>
      <c r="U3" s="183"/>
      <c r="V3" s="183"/>
      <c r="W3" s="183"/>
      <c r="X3" s="183"/>
      <c r="Y3" s="183"/>
      <c r="Z3" s="183"/>
      <c r="AA3" s="183"/>
      <c r="AB3" s="183"/>
      <c r="AC3" s="184"/>
      <c r="AE3" s="87">
        <v>2</v>
      </c>
      <c r="AG3" s="87" t="s">
        <v>60</v>
      </c>
    </row>
    <row r="4" spans="2:39" ht="13.5" customHeight="1" thickBot="1" x14ac:dyDescent="0.25">
      <c r="B4" s="11"/>
      <c r="C4" s="109"/>
      <c r="D4" s="99" t="s">
        <v>53</v>
      </c>
      <c r="E4" s="12">
        <f>July!E57</f>
        <v>-800</v>
      </c>
      <c r="F4" s="185"/>
      <c r="G4" s="185"/>
      <c r="H4" s="185"/>
      <c r="I4" s="185"/>
      <c r="J4" s="185"/>
      <c r="K4" s="185"/>
      <c r="L4" s="185"/>
      <c r="M4" s="185"/>
      <c r="N4" s="185"/>
      <c r="O4" s="185"/>
      <c r="P4" s="185"/>
      <c r="Q4" s="185"/>
      <c r="R4" s="185"/>
      <c r="S4" s="185"/>
      <c r="T4" s="185"/>
      <c r="U4" s="185"/>
      <c r="V4" s="185"/>
      <c r="W4" s="185"/>
      <c r="X4" s="185"/>
      <c r="Y4" s="185"/>
      <c r="Z4" s="185"/>
      <c r="AA4" s="185"/>
      <c r="AB4" s="185"/>
      <c r="AC4" s="186"/>
      <c r="AE4" s="87">
        <v>3</v>
      </c>
      <c r="AG4" s="87" t="s">
        <v>48</v>
      </c>
    </row>
    <row r="5" spans="2:39" ht="13.5" thickBot="1" x14ac:dyDescent="0.25">
      <c r="B5" s="187" t="s">
        <v>40</v>
      </c>
      <c r="C5" s="188"/>
      <c r="D5" s="188"/>
      <c r="E5" s="189"/>
      <c r="F5" s="187" t="s">
        <v>41</v>
      </c>
      <c r="G5" s="188"/>
      <c r="H5" s="188"/>
      <c r="I5" s="189"/>
      <c r="J5" s="187" t="s">
        <v>42</v>
      </c>
      <c r="K5" s="188"/>
      <c r="L5" s="188"/>
      <c r="M5" s="189"/>
      <c r="N5" s="187" t="s">
        <v>43</v>
      </c>
      <c r="O5" s="188"/>
      <c r="P5" s="188"/>
      <c r="Q5" s="189"/>
      <c r="R5" s="187" t="s">
        <v>44</v>
      </c>
      <c r="S5" s="188"/>
      <c r="T5" s="188"/>
      <c r="U5" s="189"/>
      <c r="V5" s="187" t="s">
        <v>45</v>
      </c>
      <c r="W5" s="188"/>
      <c r="X5" s="188"/>
      <c r="Y5" s="189"/>
      <c r="Z5" s="187" t="s">
        <v>39</v>
      </c>
      <c r="AA5" s="188"/>
      <c r="AB5" s="188"/>
      <c r="AC5" s="189"/>
      <c r="AE5" s="33" t="s">
        <v>46</v>
      </c>
      <c r="AH5" s="1" t="s">
        <v>54</v>
      </c>
      <c r="AK5" s="93"/>
      <c r="AL5" s="94"/>
    </row>
    <row r="6" spans="2:39" ht="13.5" thickBot="1" x14ac:dyDescent="0.25">
      <c r="B6" s="124" t="s">
        <v>47</v>
      </c>
      <c r="C6" s="125" t="s">
        <v>59</v>
      </c>
      <c r="D6" s="125" t="s">
        <v>49</v>
      </c>
      <c r="E6" s="126" t="s">
        <v>50</v>
      </c>
      <c r="F6" s="124" t="s">
        <v>47</v>
      </c>
      <c r="G6" s="125" t="s">
        <v>59</v>
      </c>
      <c r="H6" s="125" t="s">
        <v>49</v>
      </c>
      <c r="I6" s="126" t="s">
        <v>50</v>
      </c>
      <c r="J6" s="124" t="s">
        <v>47</v>
      </c>
      <c r="K6" s="125" t="s">
        <v>59</v>
      </c>
      <c r="L6" s="125" t="s">
        <v>49</v>
      </c>
      <c r="M6" s="126" t="s">
        <v>50</v>
      </c>
      <c r="N6" s="124" t="s">
        <v>47</v>
      </c>
      <c r="O6" s="125" t="s">
        <v>59</v>
      </c>
      <c r="P6" s="125" t="s">
        <v>49</v>
      </c>
      <c r="Q6" s="126" t="s">
        <v>50</v>
      </c>
      <c r="R6" s="124" t="s">
        <v>47</v>
      </c>
      <c r="S6" s="125" t="s">
        <v>59</v>
      </c>
      <c r="T6" s="125" t="s">
        <v>49</v>
      </c>
      <c r="U6" s="126" t="s">
        <v>50</v>
      </c>
      <c r="V6" s="124" t="s">
        <v>47</v>
      </c>
      <c r="W6" s="125" t="s">
        <v>59</v>
      </c>
      <c r="X6" s="125" t="s">
        <v>49</v>
      </c>
      <c r="Y6" s="126" t="s">
        <v>50</v>
      </c>
      <c r="Z6" s="124" t="s">
        <v>47</v>
      </c>
      <c r="AA6" s="125" t="s">
        <v>59</v>
      </c>
      <c r="AB6" s="125" t="s">
        <v>49</v>
      </c>
      <c r="AC6" s="126" t="s">
        <v>50</v>
      </c>
      <c r="AE6">
        <v>0</v>
      </c>
      <c r="AF6" s="94"/>
      <c r="AG6" t="s">
        <v>58</v>
      </c>
      <c r="AH6">
        <f t="array" ref="AH6">SUM(IF($B$7:$B$11=AE6,$E$7:$E$11),IF($F$7:$F$11=AE6,$I$7:$I$11),IF($J$7:$J$11=AE6,$M$7:$M$11),IF($N$7:$N$11=AE6,$Q$7:$Q$11),IF($R$7:$R$11=AE6,$U$7:$U$11),IF($V$7:$V$11=AE6,$Y$7:$Y$11),IF($Z$7:$Z$11=AE6,$AC$7:$AC$11),
IF($B$15:$B$19=AE6,$E$15:$E$19),IF($F$15:$F$19=AE6,$I$15:$I$19),IF($J$15:$J$19=AE6,$M$15:$M$19),IF($N$15:$N$19=AE6,$Q$15:$Q$19),IF($R$15:$R$19=AE6,$U$15:$U$19),IF($V$15:$V$19=AE6,$Y$15:$Y$19),IF($Z$15:$Z$19=AE6,$AC$15:$AC$19),
IF($B$23:$B$27=AE6,$E$23:$E$27),IF($F$23:$F$27=AE6,$I$23:$I$27),IF($J$23:$J$27=AE6,$M$23:$M$27),IF($N$23:$N$27=AE6,$Q$23:$Q$27),IF($R$23:$R$27=AE6,$U$23:$U$27),IF($V$23:$V$27=AE6,$Y$23:$Y$27),IF($Z$23:$Z$27=AE6,$AC$23:$AC$27),
IF($B$31:$B$35=AE6,$E$31:$E$35),IF($F$31:$F$35=AE6,$I$31:$I$35),IF($J$31:$J$35=AE6,$M$31:$M$35),IF($N$31:$N$35=AE6,$Q$31:$Q$35),IF($R$31:$R$35=AE6,$U$31:$U$35),IF($V$31:$V$35=AE6,$Y$31:$Y$35),IF($Z$31:$Z$35=AE6,$AC$31:$AC$35),
IF($B$39:$B$43=AE6,$E$39:$E$43),IF($F$39:$F$43=AE6,$I$39:$I$43),IF($J$39:$J$43=AE6,$M$39:$M$43),IF($N$39:$N$43=AE6,$Q$39:$Q$43),IF($R$39:$R$43=AE6,$U$39:$U$43),IF($V$39:$V$43=AE6,$Y$39:$Y$43),IF($Z$39:$Z$43=AE6,$AC$39:$AC$43),
IF($B$47:$B$51=AE6,$E$47:$E$51),IF($F$47:$F$51=AE6,$I$47:$I$51),IF($J$47:$J$51=AE6,$M$47:$M$51),IF($N$47:$N$51=AE6,$Q$47:$Q$51),IF($R$47:$R$51=AE6,$U$47:$U$51),IF($V$47:$V$51=AE6,$Y$47:$Y$51),IF($Z$47:$Z$51=AE6,$AC$47:$AC$51))</f>
        <v>0</v>
      </c>
    </row>
    <row r="7" spans="2:39" s="89" customFormat="1" x14ac:dyDescent="0.2">
      <c r="B7" s="101"/>
      <c r="C7" s="111"/>
      <c r="D7" s="106"/>
      <c r="E7" s="100"/>
      <c r="F7" s="102"/>
      <c r="G7" s="96"/>
      <c r="H7" s="113"/>
      <c r="I7" s="56"/>
      <c r="J7" s="102"/>
      <c r="K7" s="96"/>
      <c r="L7" s="107"/>
      <c r="M7" s="56"/>
      <c r="N7" s="102"/>
      <c r="O7" s="96"/>
      <c r="P7" s="107"/>
      <c r="Q7" s="56"/>
      <c r="R7" s="102"/>
      <c r="S7" s="96"/>
      <c r="T7" s="107"/>
      <c r="U7" s="56"/>
      <c r="V7" s="102"/>
      <c r="W7" s="96"/>
      <c r="X7" s="107"/>
      <c r="Y7" s="56"/>
      <c r="Z7" s="91"/>
      <c r="AA7" s="110"/>
      <c r="AB7" s="103"/>
      <c r="AC7" s="60"/>
      <c r="AE7" s="5">
        <v>1</v>
      </c>
      <c r="AF7" s="94"/>
      <c r="AG7" s="9" t="str">
        <f>January!AG7</f>
        <v>Groceries</v>
      </c>
      <c r="AH7">
        <f t="array" ref="AH7">SUM(IF($B$7:$B$11=AE7,$E$7:$E$11),IF($F$7:$F$11=AE7,$I$7:$I$11),IF($J$7:$J$11=AE7,$M$7:$M$11),IF($N$7:$N$11=AE7,$Q$7:$Q$11),IF($R$7:$R$11=AE7,$U$7:$U$11),IF($V$7:$V$11=AE7,$Y$7:$Y$11),IF($Z$7:$Z$11=AE7,$AC$7:$AC$11),
IF($B$15:$B$19=AE7,$E$15:$E$19),IF($F$15:$F$19=AE7,$I$15:$I$19),IF($J$15:$J$19=AE7,$M$15:$M$19),IF($N$15:$N$19=AE7,$Q$15:$Q$19),IF($R$15:$R$19=AE7,$U$15:$U$19),IF($V$15:$V$19=AE7,$Y$15:$Y$19),IF($Z$15:$Z$19=AE7,$AC$15:$AC$19),
IF($B$23:$B$27=AE7,$E$23:$E$27),IF($F$23:$F$27=AE7,$I$23:$I$27),IF($J$23:$J$27=AE7,$M$23:$M$27),IF($N$23:$N$27=AE7,$Q$23:$Q$27),IF($R$23:$R$27=AE7,$U$23:$U$27),IF($V$23:$V$27=AE7,$Y$23:$Y$27),IF($Z$23:$Z$27=AE7,$AC$23:$AC$27),
IF($B$31:$B$35=AE7,$E$31:$E$35),IF($F$31:$F$35=AE7,$I$31:$I$35),IF($J$31:$J$35=AE7,$M$31:$M$35),IF($N$31:$N$35=AE7,$Q$31:$Q$35),IF($R$31:$R$35=AE7,$U$31:$U$35),IF($V$31:$V$35=AE7,$Y$31:$Y$35),IF($Z$31:$Z$35=AE7,$AC$31:$AC$35),
IF($B$39:$B$43=AE7,$E$39:$E$43),IF($F$39:$F$43=AE7,$I$39:$I$43),IF($J$39:$J$43=AE7,$M$39:$M$43),IF($N$39:$N$43=AE7,$Q$39:$Q$43),IF($R$39:$R$43=AE7,$U$39:$U$43),IF($V$39:$V$43=AE7,$Y$39:$Y$43),IF($Z$39:$Z$43=AE7,$AC$39:$AC$43),
IF($B$47:$B$51=AE7,$E$47:$E$51),IF($F$47:$F$51=AE7,$I$47:$I$51),IF($J$47:$J$51=AE7,$M$47:$M$51),IF($N$47:$N$51=AE7,$Q$47:$Q$51),IF($R$47:$R$51=AE7,$U$47:$U$51),IF($V$47:$V$51=AE7,$Y$47:$Y$51),IF($Z$47:$Z$51=AE7,$AC$47:$AC$51))</f>
        <v>0</v>
      </c>
      <c r="AJ7" s="5"/>
      <c r="AK7" s="5"/>
      <c r="AL7" s="9"/>
      <c r="AM7"/>
    </row>
    <row r="8" spans="2:39" s="89" customFormat="1" x14ac:dyDescent="0.2">
      <c r="B8" s="102"/>
      <c r="C8" s="96"/>
      <c r="D8" s="107"/>
      <c r="E8" s="56"/>
      <c r="F8" s="102"/>
      <c r="G8" s="96"/>
      <c r="H8" s="107"/>
      <c r="I8" s="56"/>
      <c r="J8" s="102"/>
      <c r="K8" s="96"/>
      <c r="L8" s="107"/>
      <c r="M8" s="56"/>
      <c r="N8" s="102"/>
      <c r="O8" s="96"/>
      <c r="P8" s="107"/>
      <c r="Q8" s="56"/>
      <c r="R8" s="102"/>
      <c r="S8" s="96"/>
      <c r="T8" s="107"/>
      <c r="U8" s="56"/>
      <c r="V8" s="102"/>
      <c r="W8" s="96"/>
      <c r="X8" s="107"/>
      <c r="Y8" s="56"/>
      <c r="Z8" s="92"/>
      <c r="AA8" s="94"/>
      <c r="AB8" s="104"/>
      <c r="AC8" s="47"/>
      <c r="AE8" s="5">
        <v>2</v>
      </c>
      <c r="AF8" s="94"/>
      <c r="AG8" s="9" t="str">
        <f>January!AG8</f>
        <v>Gasoline</v>
      </c>
      <c r="AH8">
        <f t="array" ref="AH8">SUM(IF($B$7:$B$11=AE8,$E$7:$E$11),IF($F$7:$F$11=AE8,$I$7:$I$11),IF($J$7:$J$11=AE8,$M$7:$M$11),IF($N$7:$N$11=AE8,$Q$7:$Q$11),IF($R$7:$R$11=AE8,$U$7:$U$11),IF($V$7:$V$11=AE8,$Y$7:$Y$11),IF($Z$7:$Z$11=AE8,$AC$7:$AC$11),
IF($B$15:$B$19=AE8,$E$15:$E$19),IF($F$15:$F$19=AE8,$I$15:$I$19),IF($J$15:$J$19=AE8,$M$15:$M$19),IF($N$15:$N$19=AE8,$Q$15:$Q$19),IF($R$15:$R$19=AE8,$U$15:$U$19),IF($V$15:$V$19=AE8,$Y$15:$Y$19),IF($Z$15:$Z$19=AE8,$AC$15:$AC$19),
IF($B$23:$B$27=AE8,$E$23:$E$27),IF($F$23:$F$27=AE8,$I$23:$I$27),IF($J$23:$J$27=AE8,$M$23:$M$27),IF($N$23:$N$27=AE8,$Q$23:$Q$27),IF($R$23:$R$27=AE8,$U$23:$U$27),IF($V$23:$V$27=AE8,$Y$23:$Y$27),IF($Z$23:$Z$27=AE8,$AC$23:$AC$27),
IF($B$31:$B$35=AE8,$E$31:$E$35),IF($F$31:$F$35=AE8,$I$31:$I$35),IF($J$31:$J$35=AE8,$M$31:$M$35),IF($N$31:$N$35=AE8,$Q$31:$Q$35),IF($R$31:$R$35=AE8,$U$31:$U$35),IF($V$31:$V$35=AE8,$Y$31:$Y$35),IF($Z$31:$Z$35=AE8,$AC$31:$AC$35),
IF($B$39:$B$43=AE8,$E$39:$E$43),IF($F$39:$F$43=AE8,$I$39:$I$43),IF($J$39:$J$43=AE8,$M$39:$M$43),IF($N$39:$N$43=AE8,$Q$39:$Q$43),IF($R$39:$R$43=AE8,$U$39:$U$43),IF($V$39:$V$43=AE8,$Y$39:$Y$43),IF($Z$39:$Z$43=AE8,$AC$39:$AC$43),
IF($B$47:$B$51=AE8,$E$47:$E$51),IF($F$47:$F$51=AE8,$I$47:$I$51),IF($J$47:$J$51=AE8,$M$47:$M$51),IF($N$47:$N$51=AE8,$Q$47:$Q$51),IF($R$47:$R$51=AE8,$U$47:$U$51),IF($V$47:$V$51=AE8,$Y$47:$Y$51),IF($Z$47:$Z$51=AE8,$AC$47:$AC$51))</f>
        <v>0</v>
      </c>
      <c r="AJ8" s="5"/>
      <c r="AK8" s="5"/>
      <c r="AL8" s="9"/>
      <c r="AM8"/>
    </row>
    <row r="9" spans="2:39" s="89" customFormat="1" x14ac:dyDescent="0.2">
      <c r="B9" s="102"/>
      <c r="C9" s="96"/>
      <c r="D9" s="107"/>
      <c r="E9" s="56"/>
      <c r="F9" s="102"/>
      <c r="G9" s="96"/>
      <c r="H9" s="107"/>
      <c r="I9" s="56"/>
      <c r="J9" s="102"/>
      <c r="K9" s="96"/>
      <c r="L9" s="107"/>
      <c r="M9" s="56"/>
      <c r="N9" s="102"/>
      <c r="O9" s="96"/>
      <c r="P9" s="107"/>
      <c r="Q9" s="56"/>
      <c r="R9" s="102"/>
      <c r="S9" s="96"/>
      <c r="T9" s="107"/>
      <c r="U9" s="56"/>
      <c r="V9" s="102"/>
      <c r="W9" s="96"/>
      <c r="X9" s="107"/>
      <c r="Y9" s="56"/>
      <c r="Z9" s="92"/>
      <c r="AA9" s="94"/>
      <c r="AB9" s="104"/>
      <c r="AC9" s="47"/>
      <c r="AE9" s="5">
        <v>3</v>
      </c>
      <c r="AF9" s="94"/>
      <c r="AG9" s="9" t="str">
        <f>January!AG9</f>
        <v>User 1 CASH</v>
      </c>
      <c r="AH9">
        <f t="array" ref="AH9">SUM(IF($B$7:$B$11=AE9,$E$7:$E$11),IF($F$7:$F$11=AE9,$I$7:$I$11),IF($J$7:$J$11=AE9,$M$7:$M$11),IF($N$7:$N$11=AE9,$Q$7:$Q$11),IF($R$7:$R$11=AE9,$U$7:$U$11),IF($V$7:$V$11=AE9,$Y$7:$Y$11),IF($Z$7:$Z$11=AE9,$AC$7:$AC$11),
IF($B$15:$B$19=AE9,$E$15:$E$19),IF($F$15:$F$19=AE9,$I$15:$I$19),IF($J$15:$J$19=AE9,$M$15:$M$19),IF($N$15:$N$19=AE9,$Q$15:$Q$19),IF($R$15:$R$19=AE9,$U$15:$U$19),IF($V$15:$V$19=AE9,$Y$15:$Y$19),IF($Z$15:$Z$19=AE9,$AC$15:$AC$19),
IF($B$23:$B$27=AE9,$E$23:$E$27),IF($F$23:$F$27=AE9,$I$23:$I$27),IF($J$23:$J$27=AE9,$M$23:$M$27),IF($N$23:$N$27=AE9,$Q$23:$Q$27),IF($R$23:$R$27=AE9,$U$23:$U$27),IF($V$23:$V$27=AE9,$Y$23:$Y$27),IF($Z$23:$Z$27=AE9,$AC$23:$AC$27),
IF($B$31:$B$35=AE9,$E$31:$E$35),IF($F$31:$F$35=AE9,$I$31:$I$35),IF($J$31:$J$35=AE9,$M$31:$M$35),IF($N$31:$N$35=AE9,$Q$31:$Q$35),IF($R$31:$R$35=AE9,$U$31:$U$35),IF($V$31:$V$35=AE9,$Y$31:$Y$35),IF($Z$31:$Z$35=AE9,$AC$31:$AC$35),
IF($B$39:$B$43=AE9,$E$39:$E$43),IF($F$39:$F$43=AE9,$I$39:$I$43),IF($J$39:$J$43=AE9,$M$39:$M$43),IF($N$39:$N$43=AE9,$Q$39:$Q$43),IF($R$39:$R$43=AE9,$U$39:$U$43),IF($V$39:$V$43=AE9,$Y$39:$Y$43),IF($Z$39:$Z$43=AE9,$AC$39:$AC$43),
IF($B$47:$B$51=AE9,$E$47:$E$51),IF($F$47:$F$51=AE9,$I$47:$I$51),IF($J$47:$J$51=AE9,$M$47:$M$51),IF($N$47:$N$51=AE9,$Q$47:$Q$51),IF($R$47:$R$51=AE9,$U$47:$U$51),IF($V$47:$V$51=AE9,$Y$47:$Y$51),IF($Z$47:$Z$51=AE9,$AC$47:$AC$51))</f>
        <v>0</v>
      </c>
      <c r="AJ9" s="5"/>
      <c r="AK9" s="5"/>
      <c r="AL9" s="9"/>
      <c r="AM9"/>
    </row>
    <row r="10" spans="2:39" s="89" customFormat="1" x14ac:dyDescent="0.2">
      <c r="B10" s="102"/>
      <c r="C10" s="96"/>
      <c r="D10" s="107"/>
      <c r="E10" s="56"/>
      <c r="F10" s="102"/>
      <c r="G10" s="96"/>
      <c r="H10" s="107"/>
      <c r="I10" s="56"/>
      <c r="J10" s="102"/>
      <c r="K10" s="96"/>
      <c r="L10" s="107"/>
      <c r="M10" s="56"/>
      <c r="N10" s="102"/>
      <c r="O10" s="96"/>
      <c r="P10" s="107"/>
      <c r="Q10" s="56"/>
      <c r="R10" s="102"/>
      <c r="S10" s="96"/>
      <c r="T10" s="107"/>
      <c r="U10" s="56"/>
      <c r="V10" s="102"/>
      <c r="W10" s="96"/>
      <c r="X10" s="107"/>
      <c r="Y10" s="56"/>
      <c r="Z10" s="92"/>
      <c r="AA10" s="94"/>
      <c r="AB10" s="104"/>
      <c r="AC10" s="47"/>
      <c r="AE10" s="5">
        <v>4</v>
      </c>
      <c r="AF10" s="94"/>
      <c r="AG10" s="9" t="str">
        <f>January!AG10</f>
        <v>User 2 CASH</v>
      </c>
      <c r="AH10">
        <f t="array" ref="AH10">SUM(IF($B$7:$B$11=AE10,$E$7:$E$11),IF($F$7:$F$11=AE10,$I$7:$I$11),IF($J$7:$J$11=AE10,$M$7:$M$11),IF($N$7:$N$11=AE10,$Q$7:$Q$11),IF($R$7:$R$11=AE10,$U$7:$U$11),IF($V$7:$V$11=AE10,$Y$7:$Y$11),IF($Z$7:$Z$11=AE10,$AC$7:$AC$11),
IF($B$15:$B$19=AE10,$E$15:$E$19),IF($F$15:$F$19=AE10,$I$15:$I$19),IF($J$15:$J$19=AE10,$M$15:$M$19),IF($N$15:$N$19=AE10,$Q$15:$Q$19),IF($R$15:$R$19=AE10,$U$15:$U$19),IF($V$15:$V$19=AE10,$Y$15:$Y$19),IF($Z$15:$Z$19=AE10,$AC$15:$AC$19),
IF($B$23:$B$27=AE10,$E$23:$E$27),IF($F$23:$F$27=AE10,$I$23:$I$27),IF($J$23:$J$27=AE10,$M$23:$M$27),IF($N$23:$N$27=AE10,$Q$23:$Q$27),IF($R$23:$R$27=AE10,$U$23:$U$27),IF($V$23:$V$27=AE10,$Y$23:$Y$27),IF($Z$23:$Z$27=AE10,$AC$23:$AC$27),
IF($B$31:$B$35=AE10,$E$31:$E$35),IF($F$31:$F$35=AE10,$I$31:$I$35),IF($J$31:$J$35=AE10,$M$31:$M$35),IF($N$31:$N$35=AE10,$Q$31:$Q$35),IF($R$31:$R$35=AE10,$U$31:$U$35),IF($V$31:$V$35=AE10,$Y$31:$Y$35),IF($Z$31:$Z$35=AE10,$AC$31:$AC$35),
IF($B$39:$B$43=AE10,$E$39:$E$43),IF($F$39:$F$43=AE10,$I$39:$I$43),IF($J$39:$J$43=AE10,$M$39:$M$43),IF($N$39:$N$43=AE10,$Q$39:$Q$43),IF($R$39:$R$43=AE10,$U$39:$U$43),IF($V$39:$V$43=AE10,$Y$39:$Y$43),IF($Z$39:$Z$43=AE10,$AC$39:$AC$43),
IF($B$47:$B$51=AE10,$E$47:$E$51),IF($F$47:$F$51=AE10,$I$47:$I$51),IF($J$47:$J$51=AE10,$M$47:$M$51),IF($N$47:$N$51=AE10,$Q$47:$Q$51),IF($R$47:$R$51=AE10,$U$47:$U$51),IF($V$47:$V$51=AE10,$Y$47:$Y$51),IF($Z$47:$Z$51=AE10,$AC$47:$AC$51))</f>
        <v>0</v>
      </c>
      <c r="AJ10" s="5"/>
      <c r="AK10" s="5"/>
      <c r="AL10" s="9"/>
      <c r="AM10"/>
    </row>
    <row r="11" spans="2:39" s="89" customFormat="1" x14ac:dyDescent="0.2">
      <c r="B11" s="102"/>
      <c r="C11" s="96"/>
      <c r="D11" s="107"/>
      <c r="E11" s="56"/>
      <c r="F11" s="102"/>
      <c r="G11" s="96"/>
      <c r="H11" s="107"/>
      <c r="I11" s="56"/>
      <c r="J11" s="102"/>
      <c r="K11" s="96"/>
      <c r="L11" s="107"/>
      <c r="M11" s="56"/>
      <c r="N11" s="102"/>
      <c r="O11" s="96"/>
      <c r="P11" s="107"/>
      <c r="Q11" s="56"/>
      <c r="R11" s="102"/>
      <c r="S11" s="96"/>
      <c r="T11" s="107"/>
      <c r="U11" s="56"/>
      <c r="V11" s="102"/>
      <c r="W11" s="96"/>
      <c r="X11" s="107"/>
      <c r="Y11" s="56"/>
      <c r="Z11" s="92"/>
      <c r="AA11" s="94"/>
      <c r="AB11" s="104"/>
      <c r="AC11" s="47"/>
      <c r="AE11" s="5">
        <v>5</v>
      </c>
      <c r="AF11" s="94"/>
      <c r="AG11" s="9" t="str">
        <f>January!AG11</f>
        <v>Recreation</v>
      </c>
      <c r="AH11">
        <f t="array" ref="AH11">SUM(IF($B$7:$B$11=AE11,$E$7:$E$11),IF($F$7:$F$11=AE11,$I$7:$I$11),IF($J$7:$J$11=AE11,$M$7:$M$11),IF($N$7:$N$11=AE11,$Q$7:$Q$11),IF($R$7:$R$11=AE11,$U$7:$U$11),IF($V$7:$V$11=AE11,$Y$7:$Y$11),IF($Z$7:$Z$11=AE11,$AC$7:$AC$11),
IF($B$15:$B$19=AE11,$E$15:$E$19),IF($F$15:$F$19=AE11,$I$15:$I$19),IF($J$15:$J$19=AE11,$M$15:$M$19),IF($N$15:$N$19=AE11,$Q$15:$Q$19),IF($R$15:$R$19=AE11,$U$15:$U$19),IF($V$15:$V$19=AE11,$Y$15:$Y$19),IF($Z$15:$Z$19=AE11,$AC$15:$AC$19),
IF($B$23:$B$27=AE11,$E$23:$E$27),IF($F$23:$F$27=AE11,$I$23:$I$27),IF($J$23:$J$27=AE11,$M$23:$M$27),IF($N$23:$N$27=AE11,$Q$23:$Q$27),IF($R$23:$R$27=AE11,$U$23:$U$27),IF($V$23:$V$27=AE11,$Y$23:$Y$27),IF($Z$23:$Z$27=AE11,$AC$23:$AC$27),
IF($B$31:$B$35=AE11,$E$31:$E$35),IF($F$31:$F$35=AE11,$I$31:$I$35),IF($J$31:$J$35=AE11,$M$31:$M$35),IF($N$31:$N$35=AE11,$Q$31:$Q$35),IF($R$31:$R$35=AE11,$U$31:$U$35),IF($V$31:$V$35=AE11,$Y$31:$Y$35),IF($Z$31:$Z$35=AE11,$AC$31:$AC$35),
IF($B$39:$B$43=AE11,$E$39:$E$43),IF($F$39:$F$43=AE11,$I$39:$I$43),IF($J$39:$J$43=AE11,$M$39:$M$43),IF($N$39:$N$43=AE11,$Q$39:$Q$43),IF($R$39:$R$43=AE11,$U$39:$U$43),IF($V$39:$V$43=AE11,$Y$39:$Y$43),IF($Z$39:$Z$43=AE11,$AC$39:$AC$43),
IF($B$47:$B$51=AE11,$E$47:$E$51),IF($F$47:$F$51=AE11,$I$47:$I$51),IF($J$47:$J$51=AE11,$M$47:$M$51),IF($N$47:$N$51=AE11,$Q$47:$Q$51),IF($R$47:$R$51=AE11,$U$47:$U$51),IF($V$47:$V$51=AE11,$Y$47:$Y$51),IF($Z$47:$Z$51=AE11,$AC$47:$AC$51))</f>
        <v>0</v>
      </c>
      <c r="AJ11" s="5"/>
      <c r="AK11" s="5"/>
      <c r="AL11" s="9"/>
      <c r="AM11"/>
    </row>
    <row r="12" spans="2:39" s="89" customFormat="1" x14ac:dyDescent="0.2">
      <c r="B12" s="173">
        <v>1</v>
      </c>
      <c r="C12" s="174"/>
      <c r="D12" s="107" t="s">
        <v>51</v>
      </c>
      <c r="E12" s="56">
        <f t="array" ref="E12">E2+SUM(IF(C7:C11=1,E7:E11))</f>
        <v>1200</v>
      </c>
      <c r="F12" s="173">
        <f>B12+1</f>
        <v>2</v>
      </c>
      <c r="G12" s="174"/>
      <c r="H12" s="107" t="s">
        <v>51</v>
      </c>
      <c r="I12" s="56">
        <f t="array" ref="I12">E12+SUM(IF(G7:G11=1,I7:I11))</f>
        <v>1200</v>
      </c>
      <c r="J12" s="173">
        <f>F12+1</f>
        <v>3</v>
      </c>
      <c r="K12" s="174"/>
      <c r="L12" s="107" t="s">
        <v>51</v>
      </c>
      <c r="M12" s="56">
        <f t="array" ref="M12">I12+SUM(IF(K7:K11=1,M7:M11))</f>
        <v>1200</v>
      </c>
      <c r="N12" s="173">
        <f>J12+1</f>
        <v>4</v>
      </c>
      <c r="O12" s="174"/>
      <c r="P12" s="107" t="s">
        <v>51</v>
      </c>
      <c r="Q12" s="56">
        <f t="array" ref="Q12">M12+SUM(IF(O7:O11=1,Q7:Q11))</f>
        <v>1200</v>
      </c>
      <c r="R12" s="190">
        <f>N12+1</f>
        <v>5</v>
      </c>
      <c r="S12" s="191"/>
      <c r="T12" s="104" t="s">
        <v>51</v>
      </c>
      <c r="U12" s="47">
        <f t="array" ref="U12">Q12+SUM(IF(S7:S11=1,U7:U11))</f>
        <v>1200</v>
      </c>
      <c r="V12" s="190">
        <f>R12+1</f>
        <v>6</v>
      </c>
      <c r="W12" s="191"/>
      <c r="X12" s="104" t="s">
        <v>51</v>
      </c>
      <c r="Y12" s="47">
        <f t="array" ref="Y12">U12+SUM(IF(W7:W11=1,Y7:Y11))</f>
        <v>1200</v>
      </c>
      <c r="Z12" s="190">
        <f>V12+1</f>
        <v>7</v>
      </c>
      <c r="AA12" s="191"/>
      <c r="AB12" s="104" t="s">
        <v>51</v>
      </c>
      <c r="AC12" s="47">
        <f t="array" ref="AC12">Y12+SUM(IF(AA7:AA11=1,AC7:AC11))</f>
        <v>1200</v>
      </c>
      <c r="AE12" s="5">
        <v>6</v>
      </c>
      <c r="AF12" s="94"/>
      <c r="AG12" s="9" t="str">
        <f>January!AG12</f>
        <v>Work Exp</v>
      </c>
      <c r="AH12">
        <f t="array" ref="AH12">SUM(IF($B$7:$B$11=AE12,$E$7:$E$11),IF($F$7:$F$11=AE12,$I$7:$I$11),IF($J$7:$J$11=AE12,$M$7:$M$11),IF($N$7:$N$11=AE12,$Q$7:$Q$11),IF($R$7:$R$11=AE12,$U$7:$U$11),IF($V$7:$V$11=AE12,$Y$7:$Y$11),IF($Z$7:$Z$11=AE12,$AC$7:$AC$11),
IF($B$15:$B$19=AE12,$E$15:$E$19),IF($F$15:$F$19=AE12,$I$15:$I$19),IF($J$15:$J$19=AE12,$M$15:$M$19),IF($N$15:$N$19=AE12,$Q$15:$Q$19),IF($R$15:$R$19=AE12,$U$15:$U$19),IF($V$15:$V$19=AE12,$Y$15:$Y$19),IF($Z$15:$Z$19=AE12,$AC$15:$AC$19),
IF($B$23:$B$27=AE12,$E$23:$E$27),IF($F$23:$F$27=AE12,$I$23:$I$27),IF($J$23:$J$27=AE12,$M$23:$M$27),IF($N$23:$N$27=AE12,$Q$23:$Q$27),IF($R$23:$R$27=AE12,$U$23:$U$27),IF($V$23:$V$27=AE12,$Y$23:$Y$27),IF($Z$23:$Z$27=AE12,$AC$23:$AC$27),
IF($B$31:$B$35=AE12,$E$31:$E$35),IF($F$31:$F$35=AE12,$I$31:$I$35),IF($J$31:$J$35=AE12,$M$31:$M$35),IF($N$31:$N$35=AE12,$Q$31:$Q$35),IF($R$31:$R$35=AE12,$U$31:$U$35),IF($V$31:$V$35=AE12,$Y$31:$Y$35),IF($Z$31:$Z$35=AE12,$AC$31:$AC$35),
IF($B$39:$B$43=AE12,$E$39:$E$43),IF($F$39:$F$43=AE12,$I$39:$I$43),IF($J$39:$J$43=AE12,$M$39:$M$43),IF($N$39:$N$43=AE12,$Q$39:$Q$43),IF($R$39:$R$43=AE12,$U$39:$U$43),IF($V$39:$V$43=AE12,$Y$39:$Y$43),IF($Z$39:$Z$43=AE12,$AC$39:$AC$43),
IF($B$47:$B$51=AE12,$E$47:$E$51),IF($F$47:$F$51=AE12,$I$47:$I$51),IF($J$47:$J$51=AE12,$M$47:$M$51),IF($N$47:$N$51=AE12,$Q$47:$Q$51),IF($R$47:$R$51=AE12,$U$47:$U$51),IF($V$47:$V$51=AE12,$Y$47:$Y$51),IF($Z$47:$Z$51=AE12,$AC$47:$AC$51))</f>
        <v>0</v>
      </c>
      <c r="AJ12" s="5"/>
      <c r="AK12" s="5"/>
      <c r="AL12" s="9"/>
      <c r="AM12"/>
    </row>
    <row r="13" spans="2:39" s="89" customFormat="1" x14ac:dyDescent="0.2">
      <c r="B13" s="173"/>
      <c r="C13" s="174"/>
      <c r="D13" s="107" t="s">
        <v>60</v>
      </c>
      <c r="E13" s="152">
        <f t="array" ref="E13">E3+SUM(IF(C7:C11=2,E7:E11))-SUM(IF(B7:B11={33},E7:E11))</f>
        <v>5000</v>
      </c>
      <c r="F13" s="173"/>
      <c r="G13" s="174"/>
      <c r="H13" s="107" t="s">
        <v>60</v>
      </c>
      <c r="I13" s="152">
        <f t="array" ref="I13">E13+SUM(IF(G7:G11=2,I7:I11))-SUM(IF(F7:F11={33},I7:I11))</f>
        <v>5000</v>
      </c>
      <c r="J13" s="173"/>
      <c r="K13" s="174"/>
      <c r="L13" s="107" t="s">
        <v>60</v>
      </c>
      <c r="M13" s="152">
        <f t="array" ref="M13">I13+SUM(IF(K7:K11=2,M7:M11))-SUM(IF(J7:J11={33},M7:M11))</f>
        <v>5000</v>
      </c>
      <c r="N13" s="173"/>
      <c r="O13" s="174"/>
      <c r="P13" s="107" t="s">
        <v>60</v>
      </c>
      <c r="Q13" s="152">
        <f t="array" ref="Q13">M13+SUM(IF(O7:O11=2,Q7:Q11))-SUM(IF(N7:N11={33},Q7:Q11))</f>
        <v>5000</v>
      </c>
      <c r="R13" s="190"/>
      <c r="S13" s="191"/>
      <c r="T13" s="104" t="s">
        <v>60</v>
      </c>
      <c r="U13" s="21">
        <f t="array" ref="U13">Q13+SUM(IF(S7:S11=2,U7:U11))-SUM(IF(R7:R11={33},U7:U11))</f>
        <v>5000</v>
      </c>
      <c r="V13" s="190"/>
      <c r="W13" s="191"/>
      <c r="X13" s="104" t="s">
        <v>60</v>
      </c>
      <c r="Y13" s="21">
        <f t="array" ref="Y13">U13+SUM(IF(W7:W11=2,Y7:Y11))-SUM(IF(V7:V11={33},Y7:Y11))</f>
        <v>5000</v>
      </c>
      <c r="Z13" s="190"/>
      <c r="AA13" s="191"/>
      <c r="AB13" s="104" t="s">
        <v>60</v>
      </c>
      <c r="AC13" s="21">
        <f t="array" ref="AC13">Y13+SUM(IF(AA7:AA11=2,AC7:AC11))-SUM(IF(Z7:Z11={33},AC7:AC11))</f>
        <v>5000</v>
      </c>
      <c r="AE13" s="5">
        <v>7</v>
      </c>
      <c r="AF13" s="94"/>
      <c r="AG13" s="9" t="str">
        <f>January!AG13</f>
        <v>Rent / 1st Mortgage</v>
      </c>
      <c r="AH13">
        <f t="array" ref="AH13">SUM(IF($B$7:$B$11=AE13,$E$7:$E$11),IF($F$7:$F$11=AE13,$I$7:$I$11),IF($J$7:$J$11=AE13,$M$7:$M$11),IF($N$7:$N$11=AE13,$Q$7:$Q$11),IF($R$7:$R$11=AE13,$U$7:$U$11),IF($V$7:$V$11=AE13,$Y$7:$Y$11),IF($Z$7:$Z$11=AE13,$AC$7:$AC$11),
IF($B$15:$B$19=AE13,$E$15:$E$19),IF($F$15:$F$19=AE13,$I$15:$I$19),IF($J$15:$J$19=AE13,$M$15:$M$19),IF($N$15:$N$19=AE13,$Q$15:$Q$19),IF($R$15:$R$19=AE13,$U$15:$U$19),IF($V$15:$V$19=AE13,$Y$15:$Y$19),IF($Z$15:$Z$19=AE13,$AC$15:$AC$19),
IF($B$23:$B$27=AE13,$E$23:$E$27),IF($F$23:$F$27=AE13,$I$23:$I$27),IF($J$23:$J$27=AE13,$M$23:$M$27),IF($N$23:$N$27=AE13,$Q$23:$Q$27),IF($R$23:$R$27=AE13,$U$23:$U$27),IF($V$23:$V$27=AE13,$Y$23:$Y$27),IF($Z$23:$Z$27=AE13,$AC$23:$AC$27),
IF($B$31:$B$35=AE13,$E$31:$E$35),IF($F$31:$F$35=AE13,$I$31:$I$35),IF($J$31:$J$35=AE13,$M$31:$M$35),IF($N$31:$N$35=AE13,$Q$31:$Q$35),IF($R$31:$R$35=AE13,$U$31:$U$35),IF($V$31:$V$35=AE13,$Y$31:$Y$35),IF($Z$31:$Z$35=AE13,$AC$31:$AC$35),
IF($B$39:$B$43=AE13,$E$39:$E$43),IF($F$39:$F$43=AE13,$I$39:$I$43),IF($J$39:$J$43=AE13,$M$39:$M$43),IF($N$39:$N$43=AE13,$Q$39:$Q$43),IF($R$39:$R$43=AE13,$U$39:$U$43),IF($V$39:$V$43=AE13,$Y$39:$Y$43),IF($Z$39:$Z$43=AE13,$AC$39:$AC$43),
IF($B$47:$B$51=AE13,$E$47:$E$51),IF($F$47:$F$51=AE13,$I$47:$I$51),IF($J$47:$J$51=AE13,$M$47:$M$51),IF($N$47:$N$51=AE13,$Q$47:$Q$51),IF($R$47:$R$51=AE13,$U$47:$U$51),IF($V$47:$V$51=AE13,$Y$47:$Y$51),IF($Z$47:$Z$51=AE13,$AC$47:$AC$51))</f>
        <v>0</v>
      </c>
      <c r="AJ13" s="5"/>
      <c r="AK13" s="5"/>
      <c r="AL13" s="9"/>
      <c r="AM13"/>
    </row>
    <row r="14" spans="2:39" ht="13.5" thickBot="1" x14ac:dyDescent="0.25">
      <c r="B14" s="175"/>
      <c r="C14" s="176"/>
      <c r="D14" s="153" t="s">
        <v>48</v>
      </c>
      <c r="E14" s="154">
        <f t="array" ref="E14">E4+SUM(IF(C7:C11=3,E7:E11))-SUM(IF(B7:B11={34},E7:E11))</f>
        <v>-800</v>
      </c>
      <c r="F14" s="175"/>
      <c r="G14" s="176"/>
      <c r="H14" s="153" t="s">
        <v>48</v>
      </c>
      <c r="I14" s="154">
        <f t="array" ref="I14">E14+SUM(IF(G7:G11=3,I7:I11))-SUM(IF(F7:F11={34},I7:I11))</f>
        <v>-800</v>
      </c>
      <c r="J14" s="175"/>
      <c r="K14" s="176"/>
      <c r="L14" s="153" t="s">
        <v>48</v>
      </c>
      <c r="M14" s="154">
        <f t="array" ref="M14">I14+SUM(IF(K7:K11=3,M7:M11))-SUM(IF(J7:J11={34},M7:M11))</f>
        <v>-800</v>
      </c>
      <c r="N14" s="175"/>
      <c r="O14" s="176"/>
      <c r="P14" s="153" t="s">
        <v>48</v>
      </c>
      <c r="Q14" s="154">
        <f t="array" ref="Q14">M14+SUM(IF(O7:O11=3,Q7:Q11))-SUM(IF(N7:N11={34},Q7:Q11))</f>
        <v>-800</v>
      </c>
      <c r="R14" s="192"/>
      <c r="S14" s="193"/>
      <c r="T14" s="105" t="s">
        <v>48</v>
      </c>
      <c r="U14" s="25">
        <f t="array" ref="U14">Q14+SUM(IF(S7:S11=3,U7:U11))-SUM(IF(R7:R11={34},U7:U11))</f>
        <v>-800</v>
      </c>
      <c r="V14" s="192"/>
      <c r="W14" s="193"/>
      <c r="X14" s="105" t="s">
        <v>48</v>
      </c>
      <c r="Y14" s="25">
        <f t="array" ref="Y14">U14+SUM(IF(W7:W11=3,Y7:Y11))-SUM(IF(V7:V11={34},Y7:Y11))</f>
        <v>-800</v>
      </c>
      <c r="Z14" s="192"/>
      <c r="AA14" s="193"/>
      <c r="AB14" s="105" t="s">
        <v>48</v>
      </c>
      <c r="AC14" s="25">
        <f t="array" ref="AC14">Y14+SUM(IF(AA7:AA11=3,AC7:AC11))-SUM(IF(Z7:Z11={34},AC7:AC11))</f>
        <v>-800</v>
      </c>
      <c r="AE14" s="5">
        <v>8</v>
      </c>
      <c r="AF14" s="94"/>
      <c r="AG14" s="9" t="str">
        <f>January!AG14</f>
        <v>2nd Mortgage</v>
      </c>
      <c r="AH14">
        <f t="array" ref="AH14">SUM(IF($B$7:$B$11=AE14,$E$7:$E$11),IF($F$7:$F$11=AE14,$I$7:$I$11),IF($J$7:$J$11=AE14,$M$7:$M$11),IF($N$7:$N$11=AE14,$Q$7:$Q$11),IF($R$7:$R$11=AE14,$U$7:$U$11),IF($V$7:$V$11=AE14,$Y$7:$Y$11),IF($Z$7:$Z$11=AE14,$AC$7:$AC$11),
IF($B$15:$B$19=AE14,$E$15:$E$19),IF($F$15:$F$19=AE14,$I$15:$I$19),IF($J$15:$J$19=AE14,$M$15:$M$19),IF($N$15:$N$19=AE14,$Q$15:$Q$19),IF($R$15:$R$19=AE14,$U$15:$U$19),IF($V$15:$V$19=AE14,$Y$15:$Y$19),IF($Z$15:$Z$19=AE14,$AC$15:$AC$19),
IF($B$23:$B$27=AE14,$E$23:$E$27),IF($F$23:$F$27=AE14,$I$23:$I$27),IF($J$23:$J$27=AE14,$M$23:$M$27),IF($N$23:$N$27=AE14,$Q$23:$Q$27),IF($R$23:$R$27=AE14,$U$23:$U$27),IF($V$23:$V$27=AE14,$Y$23:$Y$27),IF($Z$23:$Z$27=AE14,$AC$23:$AC$27),
IF($B$31:$B$35=AE14,$E$31:$E$35),IF($F$31:$F$35=AE14,$I$31:$I$35),IF($J$31:$J$35=AE14,$M$31:$M$35),IF($N$31:$N$35=AE14,$Q$31:$Q$35),IF($R$31:$R$35=AE14,$U$31:$U$35),IF($V$31:$V$35=AE14,$Y$31:$Y$35),IF($Z$31:$Z$35=AE14,$AC$31:$AC$35),
IF($B$39:$B$43=AE14,$E$39:$E$43),IF($F$39:$F$43=AE14,$I$39:$I$43),IF($J$39:$J$43=AE14,$M$39:$M$43),IF($N$39:$N$43=AE14,$Q$39:$Q$43),IF($R$39:$R$43=AE14,$U$39:$U$43),IF($V$39:$V$43=AE14,$Y$39:$Y$43),IF($Z$39:$Z$43=AE14,$AC$39:$AC$43),
IF($B$47:$B$51=AE14,$E$47:$E$51),IF($F$47:$F$51=AE14,$I$47:$I$51),IF($J$47:$J$51=AE14,$M$47:$M$51),IF($N$47:$N$51=AE14,$Q$47:$Q$51),IF($R$47:$R$51=AE14,$U$47:$U$51),IF($V$47:$V$51=AE14,$Y$47:$Y$51),IF($Z$47:$Z$51=AE14,$AC$47:$AC$51))</f>
        <v>0</v>
      </c>
      <c r="AJ14" s="5"/>
      <c r="AK14" s="5"/>
      <c r="AL14" s="9"/>
    </row>
    <row r="15" spans="2:39" s="89" customFormat="1" x14ac:dyDescent="0.2">
      <c r="B15" s="101"/>
      <c r="C15" s="111"/>
      <c r="D15" s="106"/>
      <c r="E15" s="100"/>
      <c r="F15" s="102"/>
      <c r="G15" s="96"/>
      <c r="H15" s="113"/>
      <c r="I15" s="56"/>
      <c r="J15" s="102"/>
      <c r="K15" s="96"/>
      <c r="L15" s="107"/>
      <c r="M15" s="56"/>
      <c r="N15" s="102"/>
      <c r="O15" s="96"/>
      <c r="P15" s="107"/>
      <c r="Q15" s="56"/>
      <c r="R15" s="102"/>
      <c r="S15" s="96"/>
      <c r="T15" s="107"/>
      <c r="U15" s="56"/>
      <c r="V15" s="102"/>
      <c r="W15" s="96"/>
      <c r="X15" s="107"/>
      <c r="Y15" s="56"/>
      <c r="Z15" s="91"/>
      <c r="AA15" s="110"/>
      <c r="AB15" s="103"/>
      <c r="AC15" s="60"/>
      <c r="AE15" s="5">
        <v>9</v>
      </c>
      <c r="AF15" s="94"/>
      <c r="AG15" s="9" t="str">
        <f>January!AG15</f>
        <v>HOA Assesments</v>
      </c>
      <c r="AH15">
        <f t="array" ref="AH15">SUM(IF($B$7:$B$11=AE15,$E$7:$E$11),IF($F$7:$F$11=AE15,$I$7:$I$11),IF($J$7:$J$11=AE15,$M$7:$M$11),IF($N$7:$N$11=AE15,$Q$7:$Q$11),IF($R$7:$R$11=AE15,$U$7:$U$11),IF($V$7:$V$11=AE15,$Y$7:$Y$11),IF($Z$7:$Z$11=AE15,$AC$7:$AC$11),
IF($B$15:$B$19=AE15,$E$15:$E$19),IF($F$15:$F$19=AE15,$I$15:$I$19),IF($J$15:$J$19=AE15,$M$15:$M$19),IF($N$15:$N$19=AE15,$Q$15:$Q$19),IF($R$15:$R$19=AE15,$U$15:$U$19),IF($V$15:$V$19=AE15,$Y$15:$Y$19),IF($Z$15:$Z$19=AE15,$AC$15:$AC$19),
IF($B$23:$B$27=AE15,$E$23:$E$27),IF($F$23:$F$27=AE15,$I$23:$I$27),IF($J$23:$J$27=AE15,$M$23:$M$27),IF($N$23:$N$27=AE15,$Q$23:$Q$27),IF($R$23:$R$27=AE15,$U$23:$U$27),IF($V$23:$V$27=AE15,$Y$23:$Y$27),IF($Z$23:$Z$27=AE15,$AC$23:$AC$27),
IF($B$31:$B$35=AE15,$E$31:$E$35),IF($F$31:$F$35=AE15,$I$31:$I$35),IF($J$31:$J$35=AE15,$M$31:$M$35),IF($N$31:$N$35=AE15,$Q$31:$Q$35),IF($R$31:$R$35=AE15,$U$31:$U$35),IF($V$31:$V$35=AE15,$Y$31:$Y$35),IF($Z$31:$Z$35=AE15,$AC$31:$AC$35),
IF($B$39:$B$43=AE15,$E$39:$E$43),IF($F$39:$F$43=AE15,$I$39:$I$43),IF($J$39:$J$43=AE15,$M$39:$M$43),IF($N$39:$N$43=AE15,$Q$39:$Q$43),IF($R$39:$R$43=AE15,$U$39:$U$43),IF($V$39:$V$43=AE15,$Y$39:$Y$43),IF($Z$39:$Z$43=AE15,$AC$39:$AC$43),
IF($B$47:$B$51=AE15,$E$47:$E$51),IF($F$47:$F$51=AE15,$I$47:$I$51),IF($J$47:$J$51=AE15,$M$47:$M$51),IF($N$47:$N$51=AE15,$Q$47:$Q$51),IF($R$47:$R$51=AE15,$U$47:$U$51),IF($V$47:$V$51=AE15,$Y$47:$Y$51),IF($Z$47:$Z$51=AE15,$AC$47:$AC$51))</f>
        <v>0</v>
      </c>
      <c r="AJ15" s="5"/>
      <c r="AK15" s="5"/>
      <c r="AL15" s="9"/>
      <c r="AM15"/>
    </row>
    <row r="16" spans="2:39" s="89" customFormat="1" x14ac:dyDescent="0.2">
      <c r="B16" s="102"/>
      <c r="C16" s="96"/>
      <c r="D16" s="107"/>
      <c r="E16" s="56"/>
      <c r="F16" s="102"/>
      <c r="G16" s="96"/>
      <c r="H16" s="107"/>
      <c r="I16" s="56"/>
      <c r="J16" s="102"/>
      <c r="K16" s="96"/>
      <c r="L16" s="107"/>
      <c r="M16" s="56"/>
      <c r="N16" s="102"/>
      <c r="O16" s="96"/>
      <c r="P16" s="107"/>
      <c r="Q16" s="56"/>
      <c r="R16" s="102"/>
      <c r="S16" s="96"/>
      <c r="T16" s="107"/>
      <c r="U16" s="56"/>
      <c r="V16" s="102"/>
      <c r="W16" s="96"/>
      <c r="X16" s="107"/>
      <c r="Y16" s="56"/>
      <c r="Z16" s="92"/>
      <c r="AA16" s="94"/>
      <c r="AB16" s="104"/>
      <c r="AC16" s="47"/>
      <c r="AE16" s="5">
        <v>10</v>
      </c>
      <c r="AF16" s="94"/>
      <c r="AG16" s="9" t="str">
        <f>January!AG16</f>
        <v>DayCare/School</v>
      </c>
      <c r="AH16">
        <f t="array" ref="AH16">SUM(IF($B$7:$B$11=AE16,$E$7:$E$11),IF($F$7:$F$11=AE16,$I$7:$I$11),IF($J$7:$J$11=AE16,$M$7:$M$11),IF($N$7:$N$11=AE16,$Q$7:$Q$11),IF($R$7:$R$11=AE16,$U$7:$U$11),IF($V$7:$V$11=AE16,$Y$7:$Y$11),IF($Z$7:$Z$11=AE16,$AC$7:$AC$11),
IF($B$15:$B$19=AE16,$E$15:$E$19),IF($F$15:$F$19=AE16,$I$15:$I$19),IF($J$15:$J$19=AE16,$M$15:$M$19),IF($N$15:$N$19=AE16,$Q$15:$Q$19),IF($R$15:$R$19=AE16,$U$15:$U$19),IF($V$15:$V$19=AE16,$Y$15:$Y$19),IF($Z$15:$Z$19=AE16,$AC$15:$AC$19),
IF($B$23:$B$27=AE16,$E$23:$E$27),IF($F$23:$F$27=AE16,$I$23:$I$27),IF($J$23:$J$27=AE16,$M$23:$M$27),IF($N$23:$N$27=AE16,$Q$23:$Q$27),IF($R$23:$R$27=AE16,$U$23:$U$27),IF($V$23:$V$27=AE16,$Y$23:$Y$27),IF($Z$23:$Z$27=AE16,$AC$23:$AC$27),
IF($B$31:$B$35=AE16,$E$31:$E$35),IF($F$31:$F$35=AE16,$I$31:$I$35),IF($J$31:$J$35=AE16,$M$31:$M$35),IF($N$31:$N$35=AE16,$Q$31:$Q$35),IF($R$31:$R$35=AE16,$U$31:$U$35),IF($V$31:$V$35=AE16,$Y$31:$Y$35),IF($Z$31:$Z$35=AE16,$AC$31:$AC$35),
IF($B$39:$B$43=AE16,$E$39:$E$43),IF($F$39:$F$43=AE16,$I$39:$I$43),IF($J$39:$J$43=AE16,$M$39:$M$43),IF($N$39:$N$43=AE16,$Q$39:$Q$43),IF($R$39:$R$43=AE16,$U$39:$U$43),IF($V$39:$V$43=AE16,$Y$39:$Y$43),IF($Z$39:$Z$43=AE16,$AC$39:$AC$43),
IF($B$47:$B$51=AE16,$E$47:$E$51),IF($F$47:$F$51=AE16,$I$47:$I$51),IF($J$47:$J$51=AE16,$M$47:$M$51),IF($N$47:$N$51=AE16,$Q$47:$Q$51),IF($R$47:$R$51=AE16,$U$47:$U$51),IF($V$47:$V$51=AE16,$Y$47:$Y$51),IF($Z$47:$Z$51=AE16,$AC$47:$AC$51))</f>
        <v>0</v>
      </c>
      <c r="AJ16" s="5"/>
      <c r="AK16" s="5"/>
      <c r="AL16" s="19"/>
      <c r="AM16"/>
    </row>
    <row r="17" spans="2:39" s="89" customFormat="1" x14ac:dyDescent="0.2">
      <c r="B17" s="102"/>
      <c r="C17" s="96"/>
      <c r="D17" s="107"/>
      <c r="E17" s="56"/>
      <c r="F17" s="102"/>
      <c r="G17" s="96"/>
      <c r="H17" s="107"/>
      <c r="I17" s="56"/>
      <c r="J17" s="102"/>
      <c r="K17" s="96"/>
      <c r="L17" s="107"/>
      <c r="M17" s="56"/>
      <c r="N17" s="102"/>
      <c r="O17" s="96"/>
      <c r="P17" s="107"/>
      <c r="Q17" s="56"/>
      <c r="R17" s="102"/>
      <c r="S17" s="96"/>
      <c r="T17" s="107"/>
      <c r="U17" s="56"/>
      <c r="V17" s="102"/>
      <c r="W17" s="96"/>
      <c r="X17" s="107"/>
      <c r="Y17" s="56"/>
      <c r="Z17" s="92"/>
      <c r="AA17" s="94"/>
      <c r="AB17" s="104"/>
      <c r="AC17" s="47"/>
      <c r="AE17" s="5">
        <v>11</v>
      </c>
      <c r="AF17" s="94"/>
      <c r="AG17" s="9" t="str">
        <f>January!AG17</f>
        <v>Student Loans</v>
      </c>
      <c r="AH17">
        <f t="array" ref="AH17">SUM(IF($B$7:$B$11=AE17,$E$7:$E$11),IF($F$7:$F$11=AE17,$I$7:$I$11),IF($J$7:$J$11=AE17,$M$7:$M$11),IF($N$7:$N$11=AE17,$Q$7:$Q$11),IF($R$7:$R$11=AE17,$U$7:$U$11),IF($V$7:$V$11=AE17,$Y$7:$Y$11),IF($Z$7:$Z$11=AE17,$AC$7:$AC$11),
IF($B$15:$B$19=AE17,$E$15:$E$19),IF($F$15:$F$19=AE17,$I$15:$I$19),IF($J$15:$J$19=AE17,$M$15:$M$19),IF($N$15:$N$19=AE17,$Q$15:$Q$19),IF($R$15:$R$19=AE17,$U$15:$U$19),IF($V$15:$V$19=AE17,$Y$15:$Y$19),IF($Z$15:$Z$19=AE17,$AC$15:$AC$19),
IF($B$23:$B$27=AE17,$E$23:$E$27),IF($F$23:$F$27=AE17,$I$23:$I$27),IF($J$23:$J$27=AE17,$M$23:$M$27),IF($N$23:$N$27=AE17,$Q$23:$Q$27),IF($R$23:$R$27=AE17,$U$23:$U$27),IF($V$23:$V$27=AE17,$Y$23:$Y$27),IF($Z$23:$Z$27=AE17,$AC$23:$AC$27),
IF($B$31:$B$35=AE17,$E$31:$E$35),IF($F$31:$F$35=AE17,$I$31:$I$35),IF($J$31:$J$35=AE17,$M$31:$M$35),IF($N$31:$N$35=AE17,$Q$31:$Q$35),IF($R$31:$R$35=AE17,$U$31:$U$35),IF($V$31:$V$35=AE17,$Y$31:$Y$35),IF($Z$31:$Z$35=AE17,$AC$31:$AC$35),
IF($B$39:$B$43=AE17,$E$39:$E$43),IF($F$39:$F$43=AE17,$I$39:$I$43),IF($J$39:$J$43=AE17,$M$39:$M$43),IF($N$39:$N$43=AE17,$Q$39:$Q$43),IF($R$39:$R$43=AE17,$U$39:$U$43),IF($V$39:$V$43=AE17,$Y$39:$Y$43),IF($Z$39:$Z$43=AE17,$AC$39:$AC$43),
IF($B$47:$B$51=AE17,$E$47:$E$51),IF($F$47:$F$51=AE17,$I$47:$I$51),IF($J$47:$J$51=AE17,$M$47:$M$51),IF($N$47:$N$51=AE17,$Q$47:$Q$51),IF($R$47:$R$51=AE17,$U$47:$U$51),IF($V$47:$V$51=AE17,$Y$47:$Y$51),IF($Z$47:$Z$51=AE17,$AC$47:$AC$51))</f>
        <v>0</v>
      </c>
      <c r="AJ17" s="5"/>
      <c r="AK17" s="5"/>
      <c r="AL17" s="9"/>
      <c r="AM17"/>
    </row>
    <row r="18" spans="2:39" s="89" customFormat="1" x14ac:dyDescent="0.2">
      <c r="B18" s="102"/>
      <c r="C18" s="96"/>
      <c r="D18" s="107"/>
      <c r="E18" s="56"/>
      <c r="F18" s="102"/>
      <c r="G18" s="96"/>
      <c r="H18" s="107"/>
      <c r="I18" s="56"/>
      <c r="J18" s="102"/>
      <c r="K18" s="96"/>
      <c r="L18" s="107"/>
      <c r="M18" s="56"/>
      <c r="N18" s="102"/>
      <c r="O18" s="96"/>
      <c r="P18" s="107"/>
      <c r="Q18" s="56"/>
      <c r="R18" s="102"/>
      <c r="S18" s="96"/>
      <c r="T18" s="107"/>
      <c r="U18" s="56"/>
      <c r="V18" s="102"/>
      <c r="W18" s="96"/>
      <c r="X18" s="107"/>
      <c r="Y18" s="56"/>
      <c r="Z18" s="92"/>
      <c r="AA18" s="94"/>
      <c r="AB18" s="104"/>
      <c r="AC18" s="47"/>
      <c r="AE18" s="5">
        <v>12</v>
      </c>
      <c r="AF18" s="94"/>
      <c r="AG18" s="9" t="str">
        <f>January!AG18</f>
        <v>Natural Gas Bill</v>
      </c>
      <c r="AH18">
        <f t="array" ref="AH18">SUM(IF($B$7:$B$11=AE18,$E$7:$E$11),IF($F$7:$F$11=AE18,$I$7:$I$11),IF($J$7:$J$11=AE18,$M$7:$M$11),IF($N$7:$N$11=AE18,$Q$7:$Q$11),IF($R$7:$R$11=AE18,$U$7:$U$11),IF($V$7:$V$11=AE18,$Y$7:$Y$11),IF($Z$7:$Z$11=AE18,$AC$7:$AC$11),
IF($B$15:$B$19=AE18,$E$15:$E$19),IF($F$15:$F$19=AE18,$I$15:$I$19),IF($J$15:$J$19=AE18,$M$15:$M$19),IF($N$15:$N$19=AE18,$Q$15:$Q$19),IF($R$15:$R$19=AE18,$U$15:$U$19),IF($V$15:$V$19=AE18,$Y$15:$Y$19),IF($Z$15:$Z$19=AE18,$AC$15:$AC$19),
IF($B$23:$B$27=AE18,$E$23:$E$27),IF($F$23:$F$27=AE18,$I$23:$I$27),IF($J$23:$J$27=AE18,$M$23:$M$27),IF($N$23:$N$27=AE18,$Q$23:$Q$27),IF($R$23:$R$27=AE18,$U$23:$U$27),IF($V$23:$V$27=AE18,$Y$23:$Y$27),IF($Z$23:$Z$27=AE18,$AC$23:$AC$27),
IF($B$31:$B$35=AE18,$E$31:$E$35),IF($F$31:$F$35=AE18,$I$31:$I$35),IF($J$31:$J$35=AE18,$M$31:$M$35),IF($N$31:$N$35=AE18,$Q$31:$Q$35),IF($R$31:$R$35=AE18,$U$31:$U$35),IF($V$31:$V$35=AE18,$Y$31:$Y$35),IF($Z$31:$Z$35=AE18,$AC$31:$AC$35),
IF($B$39:$B$43=AE18,$E$39:$E$43),IF($F$39:$F$43=AE18,$I$39:$I$43),IF($J$39:$J$43=AE18,$M$39:$M$43),IF($N$39:$N$43=AE18,$Q$39:$Q$43),IF($R$39:$R$43=AE18,$U$39:$U$43),IF($V$39:$V$43=AE18,$Y$39:$Y$43),IF($Z$39:$Z$43=AE18,$AC$39:$AC$43),
IF($B$47:$B$51=AE18,$E$47:$E$51),IF($F$47:$F$51=AE18,$I$47:$I$51),IF($J$47:$J$51=AE18,$M$47:$M$51),IF($N$47:$N$51=AE18,$Q$47:$Q$51),IF($R$47:$R$51=AE18,$U$47:$U$51),IF($V$47:$V$51=AE18,$Y$47:$Y$51),IF($Z$47:$Z$51=AE18,$AC$47:$AC$51))</f>
        <v>0</v>
      </c>
      <c r="AJ18" s="5"/>
      <c r="AK18" s="5"/>
      <c r="AL18" s="9"/>
      <c r="AM18"/>
    </row>
    <row r="19" spans="2:39" s="89" customFormat="1" x14ac:dyDescent="0.2">
      <c r="B19" s="102"/>
      <c r="C19" s="96"/>
      <c r="D19" s="107"/>
      <c r="E19" s="56"/>
      <c r="F19" s="102"/>
      <c r="G19" s="96"/>
      <c r="H19" s="107"/>
      <c r="I19" s="56"/>
      <c r="J19" s="102"/>
      <c r="K19" s="96"/>
      <c r="L19" s="107"/>
      <c r="M19" s="56"/>
      <c r="N19" s="102"/>
      <c r="O19" s="96"/>
      <c r="P19" s="107"/>
      <c r="Q19" s="56"/>
      <c r="R19" s="102"/>
      <c r="S19" s="96"/>
      <c r="T19" s="107"/>
      <c r="U19" s="56"/>
      <c r="V19" s="102"/>
      <c r="W19" s="96"/>
      <c r="X19" s="107"/>
      <c r="Y19" s="56"/>
      <c r="Z19" s="92"/>
      <c r="AA19" s="94"/>
      <c r="AB19" s="104"/>
      <c r="AC19" s="47"/>
      <c r="AE19" s="5">
        <v>13</v>
      </c>
      <c r="AF19" s="94"/>
      <c r="AG19" s="9" t="str">
        <f>January!AG19</f>
        <v>Water Bill</v>
      </c>
      <c r="AH19">
        <f t="array" ref="AH19">SUM(IF($B$7:$B$11=AE19,$E$7:$E$11),IF($F$7:$F$11=AE19,$I$7:$I$11),IF($J$7:$J$11=AE19,$M$7:$M$11),IF($N$7:$N$11=AE19,$Q$7:$Q$11),IF($R$7:$R$11=AE19,$U$7:$U$11),IF($V$7:$V$11=AE19,$Y$7:$Y$11),IF($Z$7:$Z$11=AE19,$AC$7:$AC$11),
IF($B$15:$B$19=AE19,$E$15:$E$19),IF($F$15:$F$19=AE19,$I$15:$I$19),IF($J$15:$J$19=AE19,$M$15:$M$19),IF($N$15:$N$19=AE19,$Q$15:$Q$19),IF($R$15:$R$19=AE19,$U$15:$U$19),IF($V$15:$V$19=AE19,$Y$15:$Y$19),IF($Z$15:$Z$19=AE19,$AC$15:$AC$19),
IF($B$23:$B$27=AE19,$E$23:$E$27),IF($F$23:$F$27=AE19,$I$23:$I$27),IF($J$23:$J$27=AE19,$M$23:$M$27),IF($N$23:$N$27=AE19,$Q$23:$Q$27),IF($R$23:$R$27=AE19,$U$23:$U$27),IF($V$23:$V$27=AE19,$Y$23:$Y$27),IF($Z$23:$Z$27=AE19,$AC$23:$AC$27),
IF($B$31:$B$35=AE19,$E$31:$E$35),IF($F$31:$F$35=AE19,$I$31:$I$35),IF($J$31:$J$35=AE19,$M$31:$M$35),IF($N$31:$N$35=AE19,$Q$31:$Q$35),IF($R$31:$R$35=AE19,$U$31:$U$35),IF($V$31:$V$35=AE19,$Y$31:$Y$35),IF($Z$31:$Z$35=AE19,$AC$31:$AC$35),
IF($B$39:$B$43=AE19,$E$39:$E$43),IF($F$39:$F$43=AE19,$I$39:$I$43),IF($J$39:$J$43=AE19,$M$39:$M$43),IF($N$39:$N$43=AE19,$Q$39:$Q$43),IF($R$39:$R$43=AE19,$U$39:$U$43),IF($V$39:$V$43=AE19,$Y$39:$Y$43),IF($Z$39:$Z$43=AE19,$AC$39:$AC$43),
IF($B$47:$B$51=AE19,$E$47:$E$51),IF($F$47:$F$51=AE19,$I$47:$I$51),IF($J$47:$J$51=AE19,$M$47:$M$51),IF($N$47:$N$51=AE19,$Q$47:$Q$51),IF($R$47:$R$51=AE19,$U$47:$U$51),IF($V$47:$V$51=AE19,$Y$47:$Y$51),IF($Z$47:$Z$51=AE19,$AC$47:$AC$51))</f>
        <v>0</v>
      </c>
      <c r="AJ19" s="5"/>
      <c r="AK19" s="5"/>
      <c r="AL19" s="9"/>
      <c r="AM19"/>
    </row>
    <row r="20" spans="2:39" s="89" customFormat="1" x14ac:dyDescent="0.2">
      <c r="B20" s="190">
        <f>Z12+1</f>
        <v>8</v>
      </c>
      <c r="C20" s="191"/>
      <c r="D20" s="104" t="s">
        <v>51</v>
      </c>
      <c r="E20" s="47">
        <f t="array" ref="E20">AC12+SUM(IF(C15:C19=1,E15:E19))</f>
        <v>1200</v>
      </c>
      <c r="F20" s="190">
        <f>B20+1</f>
        <v>9</v>
      </c>
      <c r="G20" s="191"/>
      <c r="H20" s="104" t="s">
        <v>51</v>
      </c>
      <c r="I20" s="47">
        <f t="array" ref="I20">E20+SUM(IF(G15:G19=1,I15:I19))</f>
        <v>1200</v>
      </c>
      <c r="J20" s="190">
        <f>F20+1</f>
        <v>10</v>
      </c>
      <c r="K20" s="191"/>
      <c r="L20" s="104" t="s">
        <v>51</v>
      </c>
      <c r="M20" s="47">
        <f t="array" ref="M20">I20+SUM(IF(K15:K19=1,M15:M19))</f>
        <v>1200</v>
      </c>
      <c r="N20" s="190">
        <f>J20+1</f>
        <v>11</v>
      </c>
      <c r="O20" s="191"/>
      <c r="P20" s="104" t="s">
        <v>51</v>
      </c>
      <c r="Q20" s="47">
        <f t="array" ref="Q20">M20+SUM(IF(O15:O19=1,Q15:Q19))</f>
        <v>1200</v>
      </c>
      <c r="R20" s="190">
        <f>N20+1</f>
        <v>12</v>
      </c>
      <c r="S20" s="191"/>
      <c r="T20" s="104" t="s">
        <v>51</v>
      </c>
      <c r="U20" s="47">
        <f t="array" ref="U20">Q20+SUM(IF(S15:S19=1,U15:U19))</f>
        <v>1200</v>
      </c>
      <c r="V20" s="190">
        <f>R20+1</f>
        <v>13</v>
      </c>
      <c r="W20" s="191"/>
      <c r="X20" s="104" t="s">
        <v>51</v>
      </c>
      <c r="Y20" s="47">
        <f t="array" ref="Y20">U20+SUM(IF(W15:W19=1,Y15:Y19))</f>
        <v>1200</v>
      </c>
      <c r="Z20" s="190">
        <f>V20+1</f>
        <v>14</v>
      </c>
      <c r="AA20" s="191"/>
      <c r="AB20" s="104" t="s">
        <v>51</v>
      </c>
      <c r="AC20" s="47">
        <f t="array" ref="AC20">Y20+SUM(IF(AA15:AA19=1,AC15:AC19))</f>
        <v>1200</v>
      </c>
      <c r="AE20" s="5">
        <v>14</v>
      </c>
      <c r="AF20" s="94"/>
      <c r="AG20" s="9" t="str">
        <f>January!AG20</f>
        <v>Electric Bill</v>
      </c>
      <c r="AH20">
        <f t="array" ref="AH20">SUM(IF($B$7:$B$11=AE20,$E$7:$E$11),IF($F$7:$F$11=AE20,$I$7:$I$11),IF($J$7:$J$11=AE20,$M$7:$M$11),IF($N$7:$N$11=AE20,$Q$7:$Q$11),IF($R$7:$R$11=AE20,$U$7:$U$11),IF($V$7:$V$11=AE20,$Y$7:$Y$11),IF($Z$7:$Z$11=AE20,$AC$7:$AC$11),
IF($B$15:$B$19=AE20,$E$15:$E$19),IF($F$15:$F$19=AE20,$I$15:$I$19),IF($J$15:$J$19=AE20,$M$15:$M$19),IF($N$15:$N$19=AE20,$Q$15:$Q$19),IF($R$15:$R$19=AE20,$U$15:$U$19),IF($V$15:$V$19=AE20,$Y$15:$Y$19),IF($Z$15:$Z$19=AE20,$AC$15:$AC$19),
IF($B$23:$B$27=AE20,$E$23:$E$27),IF($F$23:$F$27=AE20,$I$23:$I$27),IF($J$23:$J$27=AE20,$M$23:$M$27),IF($N$23:$N$27=AE20,$Q$23:$Q$27),IF($R$23:$R$27=AE20,$U$23:$U$27),IF($V$23:$V$27=AE20,$Y$23:$Y$27),IF($Z$23:$Z$27=AE20,$AC$23:$AC$27),
IF($B$31:$B$35=AE20,$E$31:$E$35),IF($F$31:$F$35=AE20,$I$31:$I$35),IF($J$31:$J$35=AE20,$M$31:$M$35),IF($N$31:$N$35=AE20,$Q$31:$Q$35),IF($R$31:$R$35=AE20,$U$31:$U$35),IF($V$31:$V$35=AE20,$Y$31:$Y$35),IF($Z$31:$Z$35=AE20,$AC$31:$AC$35),
IF($B$39:$B$43=AE20,$E$39:$E$43),IF($F$39:$F$43=AE20,$I$39:$I$43),IF($J$39:$J$43=AE20,$M$39:$M$43),IF($N$39:$N$43=AE20,$Q$39:$Q$43),IF($R$39:$R$43=AE20,$U$39:$U$43),IF($V$39:$V$43=AE20,$Y$39:$Y$43),IF($Z$39:$Z$43=AE20,$AC$39:$AC$43),
IF($B$47:$B$51=AE20,$E$47:$E$51),IF($F$47:$F$51=AE20,$I$47:$I$51),IF($J$47:$J$51=AE20,$M$47:$M$51),IF($N$47:$N$51=AE20,$Q$47:$Q$51),IF($R$47:$R$51=AE20,$U$47:$U$51),IF($V$47:$V$51=AE20,$Y$47:$Y$51),IF($Z$47:$Z$51=AE20,$AC$47:$AC$51))</f>
        <v>0</v>
      </c>
      <c r="AJ20" s="5"/>
      <c r="AK20" s="5"/>
      <c r="AL20" s="9"/>
      <c r="AM20"/>
    </row>
    <row r="21" spans="2:39" s="89" customFormat="1" x14ac:dyDescent="0.2">
      <c r="B21" s="190"/>
      <c r="C21" s="191"/>
      <c r="D21" s="104" t="s">
        <v>60</v>
      </c>
      <c r="E21" s="21">
        <f t="array" ref="E21">AC13+SUM(IF(C15:C19=2,E15:E19))-SUM(IF(B15:B19={33},E15:E19))</f>
        <v>5000</v>
      </c>
      <c r="F21" s="190"/>
      <c r="G21" s="191"/>
      <c r="H21" s="104" t="s">
        <v>60</v>
      </c>
      <c r="I21" s="21">
        <f t="array" ref="I21">E21+SUM(IF(G15:G19=2,I15:I19))-SUM(IF(F15:F19={33},I15:I19))</f>
        <v>5000</v>
      </c>
      <c r="J21" s="190"/>
      <c r="K21" s="191"/>
      <c r="L21" s="104" t="s">
        <v>60</v>
      </c>
      <c r="M21" s="21">
        <f t="array" ref="M21">I21+SUM(IF(K15:K19=2,M15:M19))-SUM(IF(J15:J19={33},M15:M19))</f>
        <v>5000</v>
      </c>
      <c r="N21" s="190"/>
      <c r="O21" s="191"/>
      <c r="P21" s="104" t="s">
        <v>60</v>
      </c>
      <c r="Q21" s="21">
        <f t="array" ref="Q21">M21+SUM(IF(O15:O19=2,Q15:Q19))-SUM(IF(N15:N19={33},Q15:Q19))</f>
        <v>5000</v>
      </c>
      <c r="R21" s="190"/>
      <c r="S21" s="191"/>
      <c r="T21" s="104" t="s">
        <v>60</v>
      </c>
      <c r="U21" s="21">
        <f t="array" ref="U21">Q21+SUM(IF(S15:S19=2,U15:U19))-SUM(IF(R15:R19={33},U15:U19))</f>
        <v>5000</v>
      </c>
      <c r="V21" s="190"/>
      <c r="W21" s="191"/>
      <c r="X21" s="104" t="s">
        <v>60</v>
      </c>
      <c r="Y21" s="21">
        <f t="array" ref="Y21">U21+SUM(IF(W15:W19=2,Y15:Y19))-SUM(IF(V15:V19={33},Y15:Y19))</f>
        <v>5000</v>
      </c>
      <c r="Z21" s="190"/>
      <c r="AA21" s="191"/>
      <c r="AB21" s="104" t="s">
        <v>60</v>
      </c>
      <c r="AC21" s="21">
        <f t="array" ref="AC21">Y21+SUM(IF(AA15:AA19=2,AC15:AC19))-SUM(IF(Z15:Z19={33},AC15:AC19))</f>
        <v>5000</v>
      </c>
      <c r="AE21" s="5">
        <v>15</v>
      </c>
      <c r="AF21" s="94"/>
      <c r="AG21" s="9" t="str">
        <f>January!AG21</f>
        <v>Garbage Service</v>
      </c>
      <c r="AH21">
        <f t="array" ref="AH21">SUM(IF($B$7:$B$11=AE21,$E$7:$E$11),IF($F$7:$F$11=AE21,$I$7:$I$11),IF($J$7:$J$11=AE21,$M$7:$M$11),IF($N$7:$N$11=AE21,$Q$7:$Q$11),IF($R$7:$R$11=AE21,$U$7:$U$11),IF($V$7:$V$11=AE21,$Y$7:$Y$11),IF($Z$7:$Z$11=AE21,$AC$7:$AC$11),
IF($B$15:$B$19=AE21,$E$15:$E$19),IF($F$15:$F$19=AE21,$I$15:$I$19),IF($J$15:$J$19=AE21,$M$15:$M$19),IF($N$15:$N$19=AE21,$Q$15:$Q$19),IF($R$15:$R$19=AE21,$U$15:$U$19),IF($V$15:$V$19=AE21,$Y$15:$Y$19),IF($Z$15:$Z$19=AE21,$AC$15:$AC$19),
IF($B$23:$B$27=AE21,$E$23:$E$27),IF($F$23:$F$27=AE21,$I$23:$I$27),IF($J$23:$J$27=AE21,$M$23:$M$27),IF($N$23:$N$27=AE21,$Q$23:$Q$27),IF($R$23:$R$27=AE21,$U$23:$U$27),IF($V$23:$V$27=AE21,$Y$23:$Y$27),IF($Z$23:$Z$27=AE21,$AC$23:$AC$27),
IF($B$31:$B$35=AE21,$E$31:$E$35),IF($F$31:$F$35=AE21,$I$31:$I$35),IF($J$31:$J$35=AE21,$M$31:$M$35),IF($N$31:$N$35=AE21,$Q$31:$Q$35),IF($R$31:$R$35=AE21,$U$31:$U$35),IF($V$31:$V$35=AE21,$Y$31:$Y$35),IF($Z$31:$Z$35=AE21,$AC$31:$AC$35),
IF($B$39:$B$43=AE21,$E$39:$E$43),IF($F$39:$F$43=AE21,$I$39:$I$43),IF($J$39:$J$43=AE21,$M$39:$M$43),IF($N$39:$N$43=AE21,$Q$39:$Q$43),IF($R$39:$R$43=AE21,$U$39:$U$43),IF($V$39:$V$43=AE21,$Y$39:$Y$43),IF($Z$39:$Z$43=AE21,$AC$39:$AC$43),
IF($B$47:$B$51=AE21,$E$47:$E$51),IF($F$47:$F$51=AE21,$I$47:$I$51),IF($J$47:$J$51=AE21,$M$47:$M$51),IF($N$47:$N$51=AE21,$Q$47:$Q$51),IF($R$47:$R$51=AE21,$U$47:$U$51),IF($V$47:$V$51=AE21,$Y$47:$Y$51),IF($Z$47:$Z$51=AE21,$AC$47:$AC$51))</f>
        <v>0</v>
      </c>
      <c r="AJ21" s="5"/>
      <c r="AK21" s="5"/>
      <c r="AL21" s="9"/>
      <c r="AM21"/>
    </row>
    <row r="22" spans="2:39" ht="13.5" thickBot="1" x14ac:dyDescent="0.25">
      <c r="B22" s="192"/>
      <c r="C22" s="193"/>
      <c r="D22" s="105" t="s">
        <v>48</v>
      </c>
      <c r="E22" s="25">
        <f t="array" ref="E22">AC14+SUM(IF(C15:C19=3,E15:E19))-SUM(IF(B15:B19={34},E15:E19))</f>
        <v>-800</v>
      </c>
      <c r="F22" s="192"/>
      <c r="G22" s="193"/>
      <c r="H22" s="105" t="s">
        <v>48</v>
      </c>
      <c r="I22" s="25">
        <f t="array" ref="I22">E22+SUM(IF(G15:G19=3,I15:I19))-SUM(IF(F15:F19={34},I15:I19))</f>
        <v>-800</v>
      </c>
      <c r="J22" s="192"/>
      <c r="K22" s="193"/>
      <c r="L22" s="105" t="s">
        <v>48</v>
      </c>
      <c r="M22" s="25">
        <f t="array" ref="M22">I22+SUM(IF(K15:K19=3,M15:M19))-SUM(IF(J15:J19={34},M15:M19))</f>
        <v>-800</v>
      </c>
      <c r="N22" s="192"/>
      <c r="O22" s="193"/>
      <c r="P22" s="105" t="s">
        <v>48</v>
      </c>
      <c r="Q22" s="25">
        <f t="array" ref="Q22">M22+SUM(IF(O15:O19=3,Q15:Q19))-SUM(IF(N15:N19={34},Q15:Q19))</f>
        <v>-800</v>
      </c>
      <c r="R22" s="192"/>
      <c r="S22" s="193"/>
      <c r="T22" s="105" t="s">
        <v>48</v>
      </c>
      <c r="U22" s="25">
        <f t="array" ref="U22">Q22+SUM(IF(S15:S19=3,U15:U19))-SUM(IF(R15:R19={34},U15:U19))</f>
        <v>-800</v>
      </c>
      <c r="V22" s="192"/>
      <c r="W22" s="193"/>
      <c r="X22" s="105" t="s">
        <v>48</v>
      </c>
      <c r="Y22" s="25">
        <f t="array" ref="Y22">U22+SUM(IF(W15:W19=3,Y15:Y19))-SUM(IF(V15:V19={34},Y15:Y19))</f>
        <v>-800</v>
      </c>
      <c r="Z22" s="192"/>
      <c r="AA22" s="193"/>
      <c r="AB22" s="105" t="s">
        <v>48</v>
      </c>
      <c r="AC22" s="25">
        <f t="array" ref="AC22">Y22+SUM(IF(AA15:AA19=3,AC15:AC19))-SUM(IF(Z15:Z19={34},AC15:AC19))</f>
        <v>-800</v>
      </c>
      <c r="AE22" s="5">
        <v>16</v>
      </c>
      <c r="AF22" s="94"/>
      <c r="AG22" s="9" t="str">
        <f>January!AG22</f>
        <v>Parking Expenses</v>
      </c>
      <c r="AH22">
        <f t="array" ref="AH22">SUM(IF($B$7:$B$11=AE22,$E$7:$E$11),IF($F$7:$F$11=AE22,$I$7:$I$11),IF($J$7:$J$11=AE22,$M$7:$M$11),IF($N$7:$N$11=AE22,$Q$7:$Q$11),IF($R$7:$R$11=AE22,$U$7:$U$11),IF($V$7:$V$11=AE22,$Y$7:$Y$11),IF($Z$7:$Z$11=AE22,$AC$7:$AC$11),
IF($B$15:$B$19=AE22,$E$15:$E$19),IF($F$15:$F$19=AE22,$I$15:$I$19),IF($J$15:$J$19=AE22,$M$15:$M$19),IF($N$15:$N$19=AE22,$Q$15:$Q$19),IF($R$15:$R$19=AE22,$U$15:$U$19),IF($V$15:$V$19=AE22,$Y$15:$Y$19),IF($Z$15:$Z$19=AE22,$AC$15:$AC$19),
IF($B$23:$B$27=AE22,$E$23:$E$27),IF($F$23:$F$27=AE22,$I$23:$I$27),IF($J$23:$J$27=AE22,$M$23:$M$27),IF($N$23:$N$27=AE22,$Q$23:$Q$27),IF($R$23:$R$27=AE22,$U$23:$U$27),IF($V$23:$V$27=AE22,$Y$23:$Y$27),IF($Z$23:$Z$27=AE22,$AC$23:$AC$27),
IF($B$31:$B$35=AE22,$E$31:$E$35),IF($F$31:$F$35=AE22,$I$31:$I$35),IF($J$31:$J$35=AE22,$M$31:$M$35),IF($N$31:$N$35=AE22,$Q$31:$Q$35),IF($R$31:$R$35=AE22,$U$31:$U$35),IF($V$31:$V$35=AE22,$Y$31:$Y$35),IF($Z$31:$Z$35=AE22,$AC$31:$AC$35),
IF($B$39:$B$43=AE22,$E$39:$E$43),IF($F$39:$F$43=AE22,$I$39:$I$43),IF($J$39:$J$43=AE22,$M$39:$M$43),IF($N$39:$N$43=AE22,$Q$39:$Q$43),IF($R$39:$R$43=AE22,$U$39:$U$43),IF($V$39:$V$43=AE22,$Y$39:$Y$43),IF($Z$39:$Z$43=AE22,$AC$39:$AC$43),
IF($B$47:$B$51=AE22,$E$47:$E$51),IF($F$47:$F$51=AE22,$I$47:$I$51),IF($J$47:$J$51=AE22,$M$47:$M$51),IF($N$47:$N$51=AE22,$Q$47:$Q$51),IF($R$47:$R$51=AE22,$U$47:$U$51),IF($V$47:$V$51=AE22,$Y$47:$Y$51),IF($Z$47:$Z$51=AE22,$AC$47:$AC$51))</f>
        <v>0</v>
      </c>
      <c r="AJ22" s="5"/>
      <c r="AK22" s="5"/>
      <c r="AL22" s="9"/>
    </row>
    <row r="23" spans="2:39" s="89" customFormat="1" x14ac:dyDescent="0.2">
      <c r="B23" s="101"/>
      <c r="C23" s="111"/>
      <c r="D23" s="106"/>
      <c r="E23" s="100"/>
      <c r="F23" s="101"/>
      <c r="G23" s="111"/>
      <c r="H23" s="106"/>
      <c r="I23" s="100"/>
      <c r="J23" s="102"/>
      <c r="K23" s="96"/>
      <c r="L23" s="107"/>
      <c r="M23" s="56"/>
      <c r="N23" s="102"/>
      <c r="O23" s="96"/>
      <c r="P23" s="107"/>
      <c r="Q23" s="56"/>
      <c r="R23" s="101"/>
      <c r="S23" s="111"/>
      <c r="T23" s="113"/>
      <c r="U23" s="56"/>
      <c r="V23" s="101"/>
      <c r="W23" s="111"/>
      <c r="X23" s="151"/>
      <c r="Y23" s="100"/>
      <c r="Z23" s="91"/>
      <c r="AA23" s="110"/>
      <c r="AB23" s="103"/>
      <c r="AC23" s="60"/>
      <c r="AE23" s="5">
        <v>17</v>
      </c>
      <c r="AF23" s="94"/>
      <c r="AG23" s="9" t="str">
        <f>January!AG23</f>
        <v>Transit Monthly</v>
      </c>
      <c r="AH23">
        <f t="array" ref="AH23">SUM(IF($B$7:$B$11=AE23,$E$7:$E$11),IF($F$7:$F$11=AE23,$I$7:$I$11),IF($J$7:$J$11=AE23,$M$7:$M$11),IF($N$7:$N$11=AE23,$Q$7:$Q$11),IF($R$7:$R$11=AE23,$U$7:$U$11),IF($V$7:$V$11=AE23,$Y$7:$Y$11),IF($Z$7:$Z$11=AE23,$AC$7:$AC$11),
IF($B$15:$B$19=AE23,$E$15:$E$19),IF($F$15:$F$19=AE23,$I$15:$I$19),IF($J$15:$J$19=AE23,$M$15:$M$19),IF($N$15:$N$19=AE23,$Q$15:$Q$19),IF($R$15:$R$19=AE23,$U$15:$U$19),IF($V$15:$V$19=AE23,$Y$15:$Y$19),IF($Z$15:$Z$19=AE23,$AC$15:$AC$19),
IF($B$23:$B$27=AE23,$E$23:$E$27),IF($F$23:$F$27=AE23,$I$23:$I$27),IF($J$23:$J$27=AE23,$M$23:$M$27),IF($N$23:$N$27=AE23,$Q$23:$Q$27),IF($R$23:$R$27=AE23,$U$23:$U$27),IF($V$23:$V$27=AE23,$Y$23:$Y$27),IF($Z$23:$Z$27=AE23,$AC$23:$AC$27),
IF($B$31:$B$35=AE23,$E$31:$E$35),IF($F$31:$F$35=AE23,$I$31:$I$35),IF($J$31:$J$35=AE23,$M$31:$M$35),IF($N$31:$N$35=AE23,$Q$31:$Q$35),IF($R$31:$R$35=AE23,$U$31:$U$35),IF($V$31:$V$35=AE23,$Y$31:$Y$35),IF($Z$31:$Z$35=AE23,$AC$31:$AC$35),
IF($B$39:$B$43=AE23,$E$39:$E$43),IF($F$39:$F$43=AE23,$I$39:$I$43),IF($J$39:$J$43=AE23,$M$39:$M$43),IF($N$39:$N$43=AE23,$Q$39:$Q$43),IF($R$39:$R$43=AE23,$U$39:$U$43),IF($V$39:$V$43=AE23,$Y$39:$Y$43),IF($Z$39:$Z$43=AE23,$AC$39:$AC$43),
IF($B$47:$B$51=AE23,$E$47:$E$51),IF($F$47:$F$51=AE23,$I$47:$I$51),IF($J$47:$J$51=AE23,$M$47:$M$51),IF($N$47:$N$51=AE23,$Q$47:$Q$51),IF($R$47:$R$51=AE23,$U$47:$U$51),IF($V$47:$V$51=AE23,$Y$47:$Y$51),IF($Z$47:$Z$51=AE23,$AC$47:$AC$51))</f>
        <v>0</v>
      </c>
      <c r="AJ23" s="5"/>
      <c r="AK23" s="5"/>
      <c r="AL23" s="9"/>
      <c r="AM23"/>
    </row>
    <row r="24" spans="2:39" s="89" customFormat="1" x14ac:dyDescent="0.2">
      <c r="B24" s="102"/>
      <c r="C24" s="96"/>
      <c r="D24" s="107"/>
      <c r="E24" s="56"/>
      <c r="F24" s="102"/>
      <c r="G24" s="96"/>
      <c r="H24" s="107"/>
      <c r="I24" s="56"/>
      <c r="J24" s="102"/>
      <c r="K24" s="96"/>
      <c r="L24" s="107"/>
      <c r="M24" s="56"/>
      <c r="N24" s="102"/>
      <c r="O24" s="96"/>
      <c r="P24" s="107"/>
      <c r="Q24" s="56"/>
      <c r="R24" s="102"/>
      <c r="S24" s="96"/>
      <c r="T24" s="113"/>
      <c r="U24" s="56"/>
      <c r="V24" s="102"/>
      <c r="W24" s="96"/>
      <c r="X24" s="113"/>
      <c r="Y24" s="56"/>
      <c r="Z24" s="92"/>
      <c r="AA24" s="94"/>
      <c r="AB24" s="104"/>
      <c r="AC24" s="47"/>
      <c r="AE24" s="5">
        <v>18</v>
      </c>
      <c r="AF24" s="94"/>
      <c r="AG24" s="9" t="str">
        <f>January!AG24</f>
        <v>Land Line Phone Bill</v>
      </c>
      <c r="AH24">
        <f t="array" ref="AH24">SUM(IF($B$7:$B$11=AE24,$E$7:$E$11),IF($F$7:$F$11=AE24,$I$7:$I$11),IF($J$7:$J$11=AE24,$M$7:$M$11),IF($N$7:$N$11=AE24,$Q$7:$Q$11),IF($R$7:$R$11=AE24,$U$7:$U$11),IF($V$7:$V$11=AE24,$Y$7:$Y$11),IF($Z$7:$Z$11=AE24,$AC$7:$AC$11),
IF($B$15:$B$19=AE24,$E$15:$E$19),IF($F$15:$F$19=AE24,$I$15:$I$19),IF($J$15:$J$19=AE24,$M$15:$M$19),IF($N$15:$N$19=AE24,$Q$15:$Q$19),IF($R$15:$R$19=AE24,$U$15:$U$19),IF($V$15:$V$19=AE24,$Y$15:$Y$19),IF($Z$15:$Z$19=AE24,$AC$15:$AC$19),
IF($B$23:$B$27=AE24,$E$23:$E$27),IF($F$23:$F$27=AE24,$I$23:$I$27),IF($J$23:$J$27=AE24,$M$23:$M$27),IF($N$23:$N$27=AE24,$Q$23:$Q$27),IF($R$23:$R$27=AE24,$U$23:$U$27),IF($V$23:$V$27=AE24,$Y$23:$Y$27),IF($Z$23:$Z$27=AE24,$AC$23:$AC$27),
IF($B$31:$B$35=AE24,$E$31:$E$35),IF($F$31:$F$35=AE24,$I$31:$I$35),IF($J$31:$J$35=AE24,$M$31:$M$35),IF($N$31:$N$35=AE24,$Q$31:$Q$35),IF($R$31:$R$35=AE24,$U$31:$U$35),IF($V$31:$V$35=AE24,$Y$31:$Y$35),IF($Z$31:$Z$35=AE24,$AC$31:$AC$35),
IF($B$39:$B$43=AE24,$E$39:$E$43),IF($F$39:$F$43=AE24,$I$39:$I$43),IF($J$39:$J$43=AE24,$M$39:$M$43),IF($N$39:$N$43=AE24,$Q$39:$Q$43),IF($R$39:$R$43=AE24,$U$39:$U$43),IF($V$39:$V$43=AE24,$Y$39:$Y$43),IF($Z$39:$Z$43=AE24,$AC$39:$AC$43),
IF($B$47:$B$51=AE24,$E$47:$E$51),IF($F$47:$F$51=AE24,$I$47:$I$51),IF($J$47:$J$51=AE24,$M$47:$M$51),IF($N$47:$N$51=AE24,$Q$47:$Q$51),IF($R$47:$R$51=AE24,$U$47:$U$51),IF($V$47:$V$51=AE24,$Y$47:$Y$51),IF($Z$47:$Z$51=AE24,$AC$47:$AC$51))</f>
        <v>0</v>
      </c>
      <c r="AJ24" s="5"/>
      <c r="AK24" s="5"/>
      <c r="AL24" s="9"/>
      <c r="AM24"/>
    </row>
    <row r="25" spans="2:39" s="89" customFormat="1" x14ac:dyDescent="0.2">
      <c r="B25" s="102"/>
      <c r="C25" s="96"/>
      <c r="D25" s="107"/>
      <c r="E25" s="56"/>
      <c r="F25" s="102"/>
      <c r="G25" s="96"/>
      <c r="H25" s="107"/>
      <c r="I25" s="56"/>
      <c r="J25" s="102"/>
      <c r="K25" s="96"/>
      <c r="L25" s="107"/>
      <c r="M25" s="56"/>
      <c r="N25" s="102"/>
      <c r="O25" s="96"/>
      <c r="P25" s="107"/>
      <c r="Q25" s="56"/>
      <c r="R25" s="102"/>
      <c r="S25" s="96"/>
      <c r="T25" s="107"/>
      <c r="U25" s="56"/>
      <c r="V25" s="102"/>
      <c r="W25" s="96"/>
      <c r="X25" s="107"/>
      <c r="Y25" s="56"/>
      <c r="Z25" s="92"/>
      <c r="AA25" s="94"/>
      <c r="AB25" s="104"/>
      <c r="AC25" s="47"/>
      <c r="AE25" s="5">
        <v>19</v>
      </c>
      <c r="AF25" s="94"/>
      <c r="AG25" s="9" t="str">
        <f>January!AG25</f>
        <v>Cell Phone Service</v>
      </c>
      <c r="AH25">
        <f t="array" ref="AH25">SUM(IF($B$7:$B$11=AE25,$E$7:$E$11),IF($F$7:$F$11=AE25,$I$7:$I$11),IF($J$7:$J$11=AE25,$M$7:$M$11),IF($N$7:$N$11=AE25,$Q$7:$Q$11),IF($R$7:$R$11=AE25,$U$7:$U$11),IF($V$7:$V$11=AE25,$Y$7:$Y$11),IF($Z$7:$Z$11=AE25,$AC$7:$AC$11),
IF($B$15:$B$19=AE25,$E$15:$E$19),IF($F$15:$F$19=AE25,$I$15:$I$19),IF($J$15:$J$19=AE25,$M$15:$M$19),IF($N$15:$N$19=AE25,$Q$15:$Q$19),IF($R$15:$R$19=AE25,$U$15:$U$19),IF($V$15:$V$19=AE25,$Y$15:$Y$19),IF($Z$15:$Z$19=AE25,$AC$15:$AC$19),
IF($B$23:$B$27=AE25,$E$23:$E$27),IF($F$23:$F$27=AE25,$I$23:$I$27),IF($J$23:$J$27=AE25,$M$23:$M$27),IF($N$23:$N$27=AE25,$Q$23:$Q$27),IF($R$23:$R$27=AE25,$U$23:$U$27),IF($V$23:$V$27=AE25,$Y$23:$Y$27),IF($Z$23:$Z$27=AE25,$AC$23:$AC$27),
IF($B$31:$B$35=AE25,$E$31:$E$35),IF($F$31:$F$35=AE25,$I$31:$I$35),IF($J$31:$J$35=AE25,$M$31:$M$35),IF($N$31:$N$35=AE25,$Q$31:$Q$35),IF($R$31:$R$35=AE25,$U$31:$U$35),IF($V$31:$V$35=AE25,$Y$31:$Y$35),IF($Z$31:$Z$35=AE25,$AC$31:$AC$35),
IF($B$39:$B$43=AE25,$E$39:$E$43),IF($F$39:$F$43=AE25,$I$39:$I$43),IF($J$39:$J$43=AE25,$M$39:$M$43),IF($N$39:$N$43=AE25,$Q$39:$Q$43),IF($R$39:$R$43=AE25,$U$39:$U$43),IF($V$39:$V$43=AE25,$Y$39:$Y$43),IF($Z$39:$Z$43=AE25,$AC$39:$AC$43),
IF($B$47:$B$51=AE25,$E$47:$E$51),IF($F$47:$F$51=AE25,$I$47:$I$51),IF($J$47:$J$51=AE25,$M$47:$M$51),IF($N$47:$N$51=AE25,$Q$47:$Q$51),IF($R$47:$R$51=AE25,$U$47:$U$51),IF($V$47:$V$51=AE25,$Y$47:$Y$51),IF($Z$47:$Z$51=AE25,$AC$47:$AC$51))</f>
        <v>0</v>
      </c>
      <c r="AJ25" s="5"/>
      <c r="AK25" s="5"/>
      <c r="AL25" s="9"/>
      <c r="AM25"/>
    </row>
    <row r="26" spans="2:39" s="89" customFormat="1" x14ac:dyDescent="0.2">
      <c r="B26" s="102"/>
      <c r="C26" s="96"/>
      <c r="D26" s="107"/>
      <c r="E26" s="56"/>
      <c r="F26" s="102"/>
      <c r="G26" s="96"/>
      <c r="H26" s="107"/>
      <c r="I26" s="56"/>
      <c r="J26" s="102"/>
      <c r="K26" s="96"/>
      <c r="L26" s="107"/>
      <c r="M26" s="56"/>
      <c r="N26" s="102"/>
      <c r="O26" s="96"/>
      <c r="P26" s="107"/>
      <c r="Q26" s="56"/>
      <c r="R26" s="102"/>
      <c r="S26" s="96"/>
      <c r="T26" s="107"/>
      <c r="U26" s="56"/>
      <c r="V26" s="102"/>
      <c r="W26" s="96"/>
      <c r="X26" s="107"/>
      <c r="Y26" s="56"/>
      <c r="Z26" s="92"/>
      <c r="AA26" s="94"/>
      <c r="AB26" s="104"/>
      <c r="AC26" s="47"/>
      <c r="AE26" s="5">
        <v>20</v>
      </c>
      <c r="AF26" s="94"/>
      <c r="AG26" s="9" t="str">
        <f>January!AG26</f>
        <v>Cable Bill</v>
      </c>
      <c r="AH26">
        <f t="array" ref="AH26">SUM(IF($B$7:$B$11=AE26,$E$7:$E$11),IF($F$7:$F$11=AE26,$I$7:$I$11),IF($J$7:$J$11=AE26,$M$7:$M$11),IF($N$7:$N$11=AE26,$Q$7:$Q$11),IF($R$7:$R$11=AE26,$U$7:$U$11),IF($V$7:$V$11=AE26,$Y$7:$Y$11),IF($Z$7:$Z$11=AE26,$AC$7:$AC$11),
IF($B$15:$B$19=AE26,$E$15:$E$19),IF($F$15:$F$19=AE26,$I$15:$I$19),IF($J$15:$J$19=AE26,$M$15:$M$19),IF($N$15:$N$19=AE26,$Q$15:$Q$19),IF($R$15:$R$19=AE26,$U$15:$U$19),IF($V$15:$V$19=AE26,$Y$15:$Y$19),IF($Z$15:$Z$19=AE26,$AC$15:$AC$19),
IF($B$23:$B$27=AE26,$E$23:$E$27),IF($F$23:$F$27=AE26,$I$23:$I$27),IF($J$23:$J$27=AE26,$M$23:$M$27),IF($N$23:$N$27=AE26,$Q$23:$Q$27),IF($R$23:$R$27=AE26,$U$23:$U$27),IF($V$23:$V$27=AE26,$Y$23:$Y$27),IF($Z$23:$Z$27=AE26,$AC$23:$AC$27),
IF($B$31:$B$35=AE26,$E$31:$E$35),IF($F$31:$F$35=AE26,$I$31:$I$35),IF($J$31:$J$35=AE26,$M$31:$M$35),IF($N$31:$N$35=AE26,$Q$31:$Q$35),IF($R$31:$R$35=AE26,$U$31:$U$35),IF($V$31:$V$35=AE26,$Y$31:$Y$35),IF($Z$31:$Z$35=AE26,$AC$31:$AC$35),
IF($B$39:$B$43=AE26,$E$39:$E$43),IF($F$39:$F$43=AE26,$I$39:$I$43),IF($J$39:$J$43=AE26,$M$39:$M$43),IF($N$39:$N$43=AE26,$Q$39:$Q$43),IF($R$39:$R$43=AE26,$U$39:$U$43),IF($V$39:$V$43=AE26,$Y$39:$Y$43),IF($Z$39:$Z$43=AE26,$AC$39:$AC$43),
IF($B$47:$B$51=AE26,$E$47:$E$51),IF($F$47:$F$51=AE26,$I$47:$I$51),IF($J$47:$J$51=AE26,$M$47:$M$51),IF($N$47:$N$51=AE26,$Q$47:$Q$51),IF($R$47:$R$51=AE26,$U$47:$U$51),IF($V$47:$V$51=AE26,$Y$47:$Y$51),IF($Z$47:$Z$51=AE26,$AC$47:$AC$51))</f>
        <v>0</v>
      </c>
      <c r="AJ26" s="5"/>
      <c r="AK26" s="5"/>
      <c r="AL26" s="9"/>
      <c r="AM26"/>
    </row>
    <row r="27" spans="2:39" s="89" customFormat="1" x14ac:dyDescent="0.2">
      <c r="B27" s="102"/>
      <c r="C27" s="96"/>
      <c r="D27" s="107"/>
      <c r="E27" s="56"/>
      <c r="F27" s="102"/>
      <c r="G27" s="96"/>
      <c r="H27" s="107"/>
      <c r="I27" s="56"/>
      <c r="J27" s="102"/>
      <c r="K27" s="96"/>
      <c r="L27" s="107"/>
      <c r="M27" s="56"/>
      <c r="N27" s="102"/>
      <c r="O27" s="96"/>
      <c r="P27" s="107"/>
      <c r="Q27" s="56"/>
      <c r="R27" s="102"/>
      <c r="S27" s="96"/>
      <c r="T27" s="107"/>
      <c r="U27" s="56"/>
      <c r="V27" s="102"/>
      <c r="W27" s="96"/>
      <c r="X27" s="107"/>
      <c r="Y27" s="56"/>
      <c r="Z27" s="92"/>
      <c r="AA27" s="94"/>
      <c r="AB27" s="104"/>
      <c r="AC27" s="47"/>
      <c r="AE27" s="5">
        <v>21</v>
      </c>
      <c r="AF27" s="94"/>
      <c r="AG27" s="9" t="str">
        <f>January!AG27</f>
        <v>Auto Maint.</v>
      </c>
      <c r="AH27">
        <f t="array" ref="AH27">SUM(IF($B$7:$B$11=AE27,$E$7:$E$11),IF($F$7:$F$11=AE27,$I$7:$I$11),IF($J$7:$J$11=AE27,$M$7:$M$11),IF($N$7:$N$11=AE27,$Q$7:$Q$11),IF($R$7:$R$11=AE27,$U$7:$U$11),IF($V$7:$V$11=AE27,$Y$7:$Y$11),IF($Z$7:$Z$11=AE27,$AC$7:$AC$11),
IF($B$15:$B$19=AE27,$E$15:$E$19),IF($F$15:$F$19=AE27,$I$15:$I$19),IF($J$15:$J$19=AE27,$M$15:$M$19),IF($N$15:$N$19=AE27,$Q$15:$Q$19),IF($R$15:$R$19=AE27,$U$15:$U$19),IF($V$15:$V$19=AE27,$Y$15:$Y$19),IF($Z$15:$Z$19=AE27,$AC$15:$AC$19),
IF($B$23:$B$27=AE27,$E$23:$E$27),IF($F$23:$F$27=AE27,$I$23:$I$27),IF($J$23:$J$27=AE27,$M$23:$M$27),IF($N$23:$N$27=AE27,$Q$23:$Q$27),IF($R$23:$R$27=AE27,$U$23:$U$27),IF($V$23:$V$27=AE27,$Y$23:$Y$27),IF($Z$23:$Z$27=AE27,$AC$23:$AC$27),
IF($B$31:$B$35=AE27,$E$31:$E$35),IF($F$31:$F$35=AE27,$I$31:$I$35),IF($J$31:$J$35=AE27,$M$31:$M$35),IF($N$31:$N$35=AE27,$Q$31:$Q$35),IF($R$31:$R$35=AE27,$U$31:$U$35),IF($V$31:$V$35=AE27,$Y$31:$Y$35),IF($Z$31:$Z$35=AE27,$AC$31:$AC$35),
IF($B$39:$B$43=AE27,$E$39:$E$43),IF($F$39:$F$43=AE27,$I$39:$I$43),IF($J$39:$J$43=AE27,$M$39:$M$43),IF($N$39:$N$43=AE27,$Q$39:$Q$43),IF($R$39:$R$43=AE27,$U$39:$U$43),IF($V$39:$V$43=AE27,$Y$39:$Y$43),IF($Z$39:$Z$43=AE27,$AC$39:$AC$43),
IF($B$47:$B$51=AE27,$E$47:$E$51),IF($F$47:$F$51=AE27,$I$47:$I$51),IF($J$47:$J$51=AE27,$M$47:$M$51),IF($N$47:$N$51=AE27,$Q$47:$Q$51),IF($R$47:$R$51=AE27,$U$47:$U$51),IF($V$47:$V$51=AE27,$Y$47:$Y$51),IF($Z$47:$Z$51=AE27,$AC$47:$AC$51))</f>
        <v>0</v>
      </c>
      <c r="AJ27" s="5"/>
      <c r="AK27" s="5"/>
      <c r="AL27" s="9"/>
      <c r="AM27"/>
    </row>
    <row r="28" spans="2:39" s="89" customFormat="1" x14ac:dyDescent="0.2">
      <c r="B28" s="190">
        <f>Z20+1</f>
        <v>15</v>
      </c>
      <c r="C28" s="191"/>
      <c r="D28" s="104" t="s">
        <v>51</v>
      </c>
      <c r="E28" s="47">
        <f t="array" ref="E28">AC20+SUM(IF(C23:C27=1,E23:E27))</f>
        <v>1200</v>
      </c>
      <c r="F28" s="190">
        <f>B28+1</f>
        <v>16</v>
      </c>
      <c r="G28" s="191"/>
      <c r="H28" s="104" t="s">
        <v>51</v>
      </c>
      <c r="I28" s="47">
        <f t="array" ref="I28">E28+SUM(IF(G23:G27=1,I23:I27))</f>
        <v>1200</v>
      </c>
      <c r="J28" s="190">
        <f>F28+1</f>
        <v>17</v>
      </c>
      <c r="K28" s="191"/>
      <c r="L28" s="104" t="s">
        <v>51</v>
      </c>
      <c r="M28" s="47">
        <f t="array" ref="M28">I28+SUM(IF(K23:K27=1,M23:M27))</f>
        <v>1200</v>
      </c>
      <c r="N28" s="190">
        <f>J28+1</f>
        <v>18</v>
      </c>
      <c r="O28" s="191"/>
      <c r="P28" s="104" t="s">
        <v>51</v>
      </c>
      <c r="Q28" s="47">
        <f t="array" ref="Q28">M28+SUM(IF(O23:O27=1,Q23:Q27))</f>
        <v>1200</v>
      </c>
      <c r="R28" s="190">
        <f>N28+1</f>
        <v>19</v>
      </c>
      <c r="S28" s="191"/>
      <c r="T28" s="104" t="s">
        <v>51</v>
      </c>
      <c r="U28" s="47">
        <f t="array" ref="U28">Q28+SUM(IF(S23:S27=1,U23:U27))</f>
        <v>1200</v>
      </c>
      <c r="V28" s="190">
        <f>R28+1</f>
        <v>20</v>
      </c>
      <c r="W28" s="191"/>
      <c r="X28" s="104" t="s">
        <v>51</v>
      </c>
      <c r="Y28" s="47">
        <f t="array" ref="Y28">U28+SUM(IF(W23:W27=1,Y23:Y27))</f>
        <v>1200</v>
      </c>
      <c r="Z28" s="190">
        <f>V28+1</f>
        <v>21</v>
      </c>
      <c r="AA28" s="191"/>
      <c r="AB28" s="104" t="s">
        <v>51</v>
      </c>
      <c r="AC28" s="47">
        <f t="array" ref="AC28">Y28+SUM(IF(AA23:AA27=1,AC23:AC27))</f>
        <v>1200</v>
      </c>
      <c r="AE28" s="5">
        <v>22</v>
      </c>
      <c r="AF28" s="94"/>
      <c r="AG28" s="9" t="str">
        <f>January!AG28</f>
        <v>Auto Loan</v>
      </c>
      <c r="AH28">
        <f t="array" ref="AH28">SUM(IF($B$7:$B$11=AE28,$E$7:$E$11),IF($F$7:$F$11=AE28,$I$7:$I$11),IF($J$7:$J$11=AE28,$M$7:$M$11),IF($N$7:$N$11=AE28,$Q$7:$Q$11),IF($R$7:$R$11=AE28,$U$7:$U$11),IF($V$7:$V$11=AE28,$Y$7:$Y$11),IF($Z$7:$Z$11=AE28,$AC$7:$AC$11),
IF($B$15:$B$19=AE28,$E$15:$E$19),IF($F$15:$F$19=AE28,$I$15:$I$19),IF($J$15:$J$19=AE28,$M$15:$M$19),IF($N$15:$N$19=AE28,$Q$15:$Q$19),IF($R$15:$R$19=AE28,$U$15:$U$19),IF($V$15:$V$19=AE28,$Y$15:$Y$19),IF($Z$15:$Z$19=AE28,$AC$15:$AC$19),
IF($B$23:$B$27=AE28,$E$23:$E$27),IF($F$23:$F$27=AE28,$I$23:$I$27),IF($J$23:$J$27=AE28,$M$23:$M$27),IF($N$23:$N$27=AE28,$Q$23:$Q$27),IF($R$23:$R$27=AE28,$U$23:$U$27),IF($V$23:$V$27=AE28,$Y$23:$Y$27),IF($Z$23:$Z$27=AE28,$AC$23:$AC$27),
IF($B$31:$B$35=AE28,$E$31:$E$35),IF($F$31:$F$35=AE28,$I$31:$I$35),IF($J$31:$J$35=AE28,$M$31:$M$35),IF($N$31:$N$35=AE28,$Q$31:$Q$35),IF($R$31:$R$35=AE28,$U$31:$U$35),IF($V$31:$V$35=AE28,$Y$31:$Y$35),IF($Z$31:$Z$35=AE28,$AC$31:$AC$35),
IF($B$39:$B$43=AE28,$E$39:$E$43),IF($F$39:$F$43=AE28,$I$39:$I$43),IF($J$39:$J$43=AE28,$M$39:$M$43),IF($N$39:$N$43=AE28,$Q$39:$Q$43),IF($R$39:$R$43=AE28,$U$39:$U$43),IF($V$39:$V$43=AE28,$Y$39:$Y$43),IF($Z$39:$Z$43=AE28,$AC$39:$AC$43),
IF($B$47:$B$51=AE28,$E$47:$E$51),IF($F$47:$F$51=AE28,$I$47:$I$51),IF($J$47:$J$51=AE28,$M$47:$M$51),IF($N$47:$N$51=AE28,$Q$47:$Q$51),IF($R$47:$R$51=AE28,$U$47:$U$51),IF($V$47:$V$51=AE28,$Y$47:$Y$51),IF($Z$47:$Z$51=AE28,$AC$47:$AC$51))</f>
        <v>0</v>
      </c>
      <c r="AJ28" s="5"/>
      <c r="AK28" s="5"/>
      <c r="AL28" s="9"/>
      <c r="AM28"/>
    </row>
    <row r="29" spans="2:39" s="89" customFormat="1" x14ac:dyDescent="0.2">
      <c r="B29" s="190"/>
      <c r="C29" s="191"/>
      <c r="D29" s="104" t="s">
        <v>60</v>
      </c>
      <c r="E29" s="21">
        <f t="array" ref="E29">AC21+SUM(IF(C23:C27=2,E23:E27))-SUM(IF(B23:B27={33},E23:E27))</f>
        <v>5000</v>
      </c>
      <c r="F29" s="190"/>
      <c r="G29" s="191"/>
      <c r="H29" s="104" t="s">
        <v>60</v>
      </c>
      <c r="I29" s="21">
        <f t="array" ref="I29">E29+SUM(IF(G23:G27=2,I23:I27))-SUM(IF(F23:F27={33},I23:I27))</f>
        <v>5000</v>
      </c>
      <c r="J29" s="190"/>
      <c r="K29" s="191"/>
      <c r="L29" s="104" t="s">
        <v>60</v>
      </c>
      <c r="M29" s="21">
        <f t="array" ref="M29">I29+SUM(IF(K23:K27=2,M23:M27))-SUM(IF(J23:J27={33},M23:M27))</f>
        <v>5000</v>
      </c>
      <c r="N29" s="190"/>
      <c r="O29" s="191"/>
      <c r="P29" s="104" t="s">
        <v>60</v>
      </c>
      <c r="Q29" s="21">
        <f t="array" ref="Q29">M29+SUM(IF(O23:O27=2,Q23:Q27))-SUM(IF(N23:N27={33},Q23:Q27))</f>
        <v>5000</v>
      </c>
      <c r="R29" s="190"/>
      <c r="S29" s="191"/>
      <c r="T29" s="104" t="s">
        <v>60</v>
      </c>
      <c r="U29" s="21">
        <f t="array" ref="U29">Q29+SUM(IF(S23:S27=2,U23:U27))-SUM(IF(R23:R27={33},U23:U27))</f>
        <v>5000</v>
      </c>
      <c r="V29" s="190"/>
      <c r="W29" s="191"/>
      <c r="X29" s="104" t="s">
        <v>60</v>
      </c>
      <c r="Y29" s="21">
        <f t="array" ref="Y29">U29+SUM(IF(W23:W27=2,Y23:Y27))-SUM(IF(V23:V27={33},Y23:Y27))</f>
        <v>5000</v>
      </c>
      <c r="Z29" s="190"/>
      <c r="AA29" s="191"/>
      <c r="AB29" s="104" t="s">
        <v>60</v>
      </c>
      <c r="AC29" s="21">
        <f t="array" ref="AC29">Y29+SUM(IF(AA23:AA27=2,AC23:AC27))-SUM(IF(Z23:Z27={33},AC23:AC27))</f>
        <v>5000</v>
      </c>
      <c r="AE29" s="5">
        <v>23</v>
      </c>
      <c r="AF29" s="94"/>
      <c r="AG29" s="9" t="str">
        <f>January!AG29</f>
        <v>Medical</v>
      </c>
      <c r="AH29">
        <f t="array" ref="AH29">SUM(IF($B$7:$B$11=AE29,$E$7:$E$11),IF($F$7:$F$11=AE29,$I$7:$I$11),IF($J$7:$J$11=AE29,$M$7:$M$11),IF($N$7:$N$11=AE29,$Q$7:$Q$11),IF($R$7:$R$11=AE29,$U$7:$U$11),IF($V$7:$V$11=AE29,$Y$7:$Y$11),IF($Z$7:$Z$11=AE29,$AC$7:$AC$11),
IF($B$15:$B$19=AE29,$E$15:$E$19),IF($F$15:$F$19=AE29,$I$15:$I$19),IF($J$15:$J$19=AE29,$M$15:$M$19),IF($N$15:$N$19=AE29,$Q$15:$Q$19),IF($R$15:$R$19=AE29,$U$15:$U$19),IF($V$15:$V$19=AE29,$Y$15:$Y$19),IF($Z$15:$Z$19=AE29,$AC$15:$AC$19),
IF($B$23:$B$27=AE29,$E$23:$E$27),IF($F$23:$F$27=AE29,$I$23:$I$27),IF($J$23:$J$27=AE29,$M$23:$M$27),IF($N$23:$N$27=AE29,$Q$23:$Q$27),IF($R$23:$R$27=AE29,$U$23:$U$27),IF($V$23:$V$27=AE29,$Y$23:$Y$27),IF($Z$23:$Z$27=AE29,$AC$23:$AC$27),
IF($B$31:$B$35=AE29,$E$31:$E$35),IF($F$31:$F$35=AE29,$I$31:$I$35),IF($J$31:$J$35=AE29,$M$31:$M$35),IF($N$31:$N$35=AE29,$Q$31:$Q$35),IF($R$31:$R$35=AE29,$U$31:$U$35),IF($V$31:$V$35=AE29,$Y$31:$Y$35),IF($Z$31:$Z$35=AE29,$AC$31:$AC$35),
IF($B$39:$B$43=AE29,$E$39:$E$43),IF($F$39:$F$43=AE29,$I$39:$I$43),IF($J$39:$J$43=AE29,$M$39:$M$43),IF($N$39:$N$43=AE29,$Q$39:$Q$43),IF($R$39:$R$43=AE29,$U$39:$U$43),IF($V$39:$V$43=AE29,$Y$39:$Y$43),IF($Z$39:$Z$43=AE29,$AC$39:$AC$43),
IF($B$47:$B$51=AE29,$E$47:$E$51),IF($F$47:$F$51=AE29,$I$47:$I$51),IF($J$47:$J$51=AE29,$M$47:$M$51),IF($N$47:$N$51=AE29,$Q$47:$Q$51),IF($R$47:$R$51=AE29,$U$47:$U$51),IF($V$47:$V$51=AE29,$Y$47:$Y$51),IF($Z$47:$Z$51=AE29,$AC$47:$AC$51))</f>
        <v>0</v>
      </c>
      <c r="AJ29" s="5"/>
      <c r="AK29" s="5"/>
      <c r="AL29" s="9"/>
      <c r="AM29"/>
    </row>
    <row r="30" spans="2:39" ht="13.5" thickBot="1" x14ac:dyDescent="0.25">
      <c r="B30" s="192"/>
      <c r="C30" s="193"/>
      <c r="D30" s="105" t="s">
        <v>48</v>
      </c>
      <c r="E30" s="25">
        <f t="array" ref="E30">AC22+SUM(IF(C23:C27=3,E23:E27))-SUM(IF(B23:B27={34},E23:E27))</f>
        <v>-800</v>
      </c>
      <c r="F30" s="192"/>
      <c r="G30" s="193"/>
      <c r="H30" s="105" t="s">
        <v>48</v>
      </c>
      <c r="I30" s="25">
        <f t="array" ref="I30">E30+SUM(IF(G23:G27=3,I23:I27))-SUM(IF(F23:F27={34},I23:I27))</f>
        <v>-800</v>
      </c>
      <c r="J30" s="192"/>
      <c r="K30" s="193"/>
      <c r="L30" s="105" t="s">
        <v>48</v>
      </c>
      <c r="M30" s="25">
        <f t="array" ref="M30">I30+SUM(IF(K23:K27=3,M23:M27))-SUM(IF(J23:J27={34},M23:M27))</f>
        <v>-800</v>
      </c>
      <c r="N30" s="192"/>
      <c r="O30" s="193"/>
      <c r="P30" s="105" t="s">
        <v>48</v>
      </c>
      <c r="Q30" s="25">
        <f t="array" ref="Q30">M30+SUM(IF(O23:O27=3,Q23:Q27))-SUM(IF(N23:N27={34},Q23:Q27))</f>
        <v>-800</v>
      </c>
      <c r="R30" s="192"/>
      <c r="S30" s="193"/>
      <c r="T30" s="105" t="s">
        <v>48</v>
      </c>
      <c r="U30" s="25">
        <f t="array" ref="U30">Q30+SUM(IF(S23:S27=3,U23:U27))-SUM(IF(R23:R27={34},U23:U27))</f>
        <v>-800</v>
      </c>
      <c r="V30" s="192"/>
      <c r="W30" s="193"/>
      <c r="X30" s="105" t="s">
        <v>48</v>
      </c>
      <c r="Y30" s="25">
        <f t="array" ref="Y30">U30+SUM(IF(W23:W27=3,Y23:Y27))-SUM(IF(V23:V27={34},Y23:Y27))</f>
        <v>-800</v>
      </c>
      <c r="Z30" s="192"/>
      <c r="AA30" s="193"/>
      <c r="AB30" s="105" t="s">
        <v>48</v>
      </c>
      <c r="AC30" s="25">
        <f t="array" ref="AC30">Y30+SUM(IF(AA23:AA27=3,AC23:AC27))-SUM(IF(Z23:Z27={34},AC23:AC27))</f>
        <v>-800</v>
      </c>
      <c r="AE30" s="5">
        <v>24</v>
      </c>
      <c r="AF30" s="94"/>
      <c r="AG30" s="9" t="str">
        <f>January!AG30</f>
        <v>HairCare</v>
      </c>
      <c r="AH30">
        <f t="array" ref="AH30">SUM(IF($B$7:$B$11=AE30,$E$7:$E$11),IF($F$7:$F$11=AE30,$I$7:$I$11),IF($J$7:$J$11=AE30,$M$7:$M$11),IF($N$7:$N$11=AE30,$Q$7:$Q$11),IF($R$7:$R$11=AE30,$U$7:$U$11),IF($V$7:$V$11=AE30,$Y$7:$Y$11),IF($Z$7:$Z$11=AE30,$AC$7:$AC$11),
IF($B$15:$B$19=AE30,$E$15:$E$19),IF($F$15:$F$19=AE30,$I$15:$I$19),IF($J$15:$J$19=AE30,$M$15:$M$19),IF($N$15:$N$19=AE30,$Q$15:$Q$19),IF($R$15:$R$19=AE30,$U$15:$U$19),IF($V$15:$V$19=AE30,$Y$15:$Y$19),IF($Z$15:$Z$19=AE30,$AC$15:$AC$19),
IF($B$23:$B$27=AE30,$E$23:$E$27),IF($F$23:$F$27=AE30,$I$23:$I$27),IF($J$23:$J$27=AE30,$M$23:$M$27),IF($N$23:$N$27=AE30,$Q$23:$Q$27),IF($R$23:$R$27=AE30,$U$23:$U$27),IF($V$23:$V$27=AE30,$Y$23:$Y$27),IF($Z$23:$Z$27=AE30,$AC$23:$AC$27),
IF($B$31:$B$35=AE30,$E$31:$E$35),IF($F$31:$F$35=AE30,$I$31:$I$35),IF($J$31:$J$35=AE30,$M$31:$M$35),IF($N$31:$N$35=AE30,$Q$31:$Q$35),IF($R$31:$R$35=AE30,$U$31:$U$35),IF($V$31:$V$35=AE30,$Y$31:$Y$35),IF($Z$31:$Z$35=AE30,$AC$31:$AC$35),
IF($B$39:$B$43=AE30,$E$39:$E$43),IF($F$39:$F$43=AE30,$I$39:$I$43),IF($J$39:$J$43=AE30,$M$39:$M$43),IF($N$39:$N$43=AE30,$Q$39:$Q$43),IF($R$39:$R$43=AE30,$U$39:$U$43),IF($V$39:$V$43=AE30,$Y$39:$Y$43),IF($Z$39:$Z$43=AE30,$AC$39:$AC$43),
IF($B$47:$B$51=AE30,$E$47:$E$51),IF($F$47:$F$51=AE30,$I$47:$I$51),IF($J$47:$J$51=AE30,$M$47:$M$51),IF($N$47:$N$51=AE30,$Q$47:$Q$51),IF($R$47:$R$51=AE30,$U$47:$U$51),IF($V$47:$V$51=AE30,$Y$47:$Y$51),IF($Z$47:$Z$51=AE30,$AC$47:$AC$51))</f>
        <v>0</v>
      </c>
      <c r="AJ30" s="5"/>
      <c r="AK30" s="5"/>
      <c r="AL30" s="9"/>
    </row>
    <row r="31" spans="2:39" s="89" customFormat="1" x14ac:dyDescent="0.2">
      <c r="B31" s="91"/>
      <c r="C31" s="110"/>
      <c r="D31" s="103"/>
      <c r="E31" s="60"/>
      <c r="F31" s="92"/>
      <c r="G31" s="94"/>
      <c r="H31" s="104"/>
      <c r="I31" s="47"/>
      <c r="J31" s="92"/>
      <c r="K31" s="94"/>
      <c r="L31" s="104"/>
      <c r="M31" s="47"/>
      <c r="N31" s="92"/>
      <c r="O31" s="94"/>
      <c r="P31" s="104"/>
      <c r="Q31" s="47"/>
      <c r="R31" s="92"/>
      <c r="S31" s="94"/>
      <c r="T31" s="104"/>
      <c r="U31" s="47"/>
      <c r="V31" s="92"/>
      <c r="W31" s="94"/>
      <c r="X31" s="104"/>
      <c r="Y31" s="47"/>
      <c r="Z31" s="91"/>
      <c r="AA31" s="110"/>
      <c r="AB31" s="103"/>
      <c r="AC31" s="60"/>
      <c r="AE31" s="5">
        <v>25</v>
      </c>
      <c r="AF31" s="94"/>
      <c r="AG31" s="9" t="str">
        <f>January!AG31</f>
        <v>Clothing</v>
      </c>
      <c r="AH31">
        <f t="array" ref="AH31">SUM(IF($B$7:$B$11=AE31,$E$7:$E$11),IF($F$7:$F$11=AE31,$I$7:$I$11),IF($J$7:$J$11=AE31,$M$7:$M$11),IF($N$7:$N$11=AE31,$Q$7:$Q$11),IF($R$7:$R$11=AE31,$U$7:$U$11),IF($V$7:$V$11=AE31,$Y$7:$Y$11),IF($Z$7:$Z$11=AE31,$AC$7:$AC$11),
IF($B$15:$B$19=AE31,$E$15:$E$19),IF($F$15:$F$19=AE31,$I$15:$I$19),IF($J$15:$J$19=AE31,$M$15:$M$19),IF($N$15:$N$19=AE31,$Q$15:$Q$19),IF($R$15:$R$19=AE31,$U$15:$U$19),IF($V$15:$V$19=AE31,$Y$15:$Y$19),IF($Z$15:$Z$19=AE31,$AC$15:$AC$19),
IF($B$23:$B$27=AE31,$E$23:$E$27),IF($F$23:$F$27=AE31,$I$23:$I$27),IF($J$23:$J$27=AE31,$M$23:$M$27),IF($N$23:$N$27=AE31,$Q$23:$Q$27),IF($R$23:$R$27=AE31,$U$23:$U$27),IF($V$23:$V$27=AE31,$Y$23:$Y$27),IF($Z$23:$Z$27=AE31,$AC$23:$AC$27),
IF($B$31:$B$35=AE31,$E$31:$E$35),IF($F$31:$F$35=AE31,$I$31:$I$35),IF($J$31:$J$35=AE31,$M$31:$M$35),IF($N$31:$N$35=AE31,$Q$31:$Q$35),IF($R$31:$R$35=AE31,$U$31:$U$35),IF($V$31:$V$35=AE31,$Y$31:$Y$35),IF($Z$31:$Z$35=AE31,$AC$31:$AC$35),
IF($B$39:$B$43=AE31,$E$39:$E$43),IF($F$39:$F$43=AE31,$I$39:$I$43),IF($J$39:$J$43=AE31,$M$39:$M$43),IF($N$39:$N$43=AE31,$Q$39:$Q$43),IF($R$39:$R$43=AE31,$U$39:$U$43),IF($V$39:$V$43=AE31,$Y$39:$Y$43),IF($Z$39:$Z$43=AE31,$AC$39:$AC$43),
IF($B$47:$B$51=AE31,$E$47:$E$51),IF($F$47:$F$51=AE31,$I$47:$I$51),IF($J$47:$J$51=AE31,$M$47:$M$51),IF($N$47:$N$51=AE31,$Q$47:$Q$51),IF($R$47:$R$51=AE31,$U$47:$U$51),IF($V$47:$V$51=AE31,$Y$47:$Y$51),IF($Z$47:$Z$51=AE31,$AC$47:$AC$51))</f>
        <v>0</v>
      </c>
      <c r="AJ31" s="5"/>
      <c r="AK31" s="5"/>
      <c r="AL31" s="9"/>
      <c r="AM31"/>
    </row>
    <row r="32" spans="2:39" s="89" customFormat="1" x14ac:dyDescent="0.2">
      <c r="B32" s="92"/>
      <c r="C32" s="94"/>
      <c r="D32" s="104"/>
      <c r="E32" s="47"/>
      <c r="F32" s="92"/>
      <c r="G32" s="94"/>
      <c r="H32" s="104"/>
      <c r="I32" s="47"/>
      <c r="J32" s="92"/>
      <c r="K32" s="94"/>
      <c r="L32" s="104"/>
      <c r="M32" s="47"/>
      <c r="N32" s="92"/>
      <c r="O32" s="94"/>
      <c r="P32" s="104"/>
      <c r="Q32" s="47"/>
      <c r="R32" s="92"/>
      <c r="S32" s="94"/>
      <c r="T32" s="104"/>
      <c r="U32" s="47"/>
      <c r="V32" s="92"/>
      <c r="W32" s="94"/>
      <c r="X32" s="104"/>
      <c r="Y32" s="47"/>
      <c r="Z32" s="92"/>
      <c r="AA32" s="94"/>
      <c r="AB32" s="104"/>
      <c r="AC32" s="47"/>
      <c r="AE32" s="5">
        <v>26</v>
      </c>
      <c r="AF32" s="94"/>
      <c r="AG32" s="9" t="str">
        <f>January!AG32</f>
        <v>DayCare/School</v>
      </c>
      <c r="AH32">
        <f t="array" ref="AH32">SUM(IF($B$7:$B$11=AE32,$E$7:$E$11),IF($F$7:$F$11=AE32,$I$7:$I$11),IF($J$7:$J$11=AE32,$M$7:$M$11),IF($N$7:$N$11=AE32,$Q$7:$Q$11),IF($R$7:$R$11=AE32,$U$7:$U$11),IF($V$7:$V$11=AE32,$Y$7:$Y$11),IF($Z$7:$Z$11=AE32,$AC$7:$AC$11),
IF($B$15:$B$19=AE32,$E$15:$E$19),IF($F$15:$F$19=AE32,$I$15:$I$19),IF($J$15:$J$19=AE32,$M$15:$M$19),IF($N$15:$N$19=AE32,$Q$15:$Q$19),IF($R$15:$R$19=AE32,$U$15:$U$19),IF($V$15:$V$19=AE32,$Y$15:$Y$19),IF($Z$15:$Z$19=AE32,$AC$15:$AC$19),
IF($B$23:$B$27=AE32,$E$23:$E$27),IF($F$23:$F$27=AE32,$I$23:$I$27),IF($J$23:$J$27=AE32,$M$23:$M$27),IF($N$23:$N$27=AE32,$Q$23:$Q$27),IF($R$23:$R$27=AE32,$U$23:$U$27),IF($V$23:$V$27=AE32,$Y$23:$Y$27),IF($Z$23:$Z$27=AE32,$AC$23:$AC$27),
IF($B$31:$B$35=AE32,$E$31:$E$35),IF($F$31:$F$35=AE32,$I$31:$I$35),IF($J$31:$J$35=AE32,$M$31:$M$35),IF($N$31:$N$35=AE32,$Q$31:$Q$35),IF($R$31:$R$35=AE32,$U$31:$U$35),IF($V$31:$V$35=AE32,$Y$31:$Y$35),IF($Z$31:$Z$35=AE32,$AC$31:$AC$35),
IF($B$39:$B$43=AE32,$E$39:$E$43),IF($F$39:$F$43=AE32,$I$39:$I$43),IF($J$39:$J$43=AE32,$M$39:$M$43),IF($N$39:$N$43=AE32,$Q$39:$Q$43),IF($R$39:$R$43=AE32,$U$39:$U$43),IF($V$39:$V$43=AE32,$Y$39:$Y$43),IF($Z$39:$Z$43=AE32,$AC$39:$AC$43),
IF($B$47:$B$51=AE32,$E$47:$E$51),IF($F$47:$F$51=AE32,$I$47:$I$51),IF($J$47:$J$51=AE32,$M$47:$M$51),IF($N$47:$N$51=AE32,$Q$47:$Q$51),IF($R$47:$R$51=AE32,$U$47:$U$51),IF($V$47:$V$51=AE32,$Y$47:$Y$51),IF($Z$47:$Z$51=AE32,$AC$47:$AC$51))</f>
        <v>0</v>
      </c>
      <c r="AJ32" s="5"/>
      <c r="AK32" s="22"/>
      <c r="AL32" s="19"/>
      <c r="AM32"/>
    </row>
    <row r="33" spans="2:39" s="89" customFormat="1" x14ac:dyDescent="0.2">
      <c r="B33" s="92"/>
      <c r="C33" s="94"/>
      <c r="D33" s="104"/>
      <c r="E33" s="47"/>
      <c r="F33" s="92"/>
      <c r="G33" s="94"/>
      <c r="H33" s="104"/>
      <c r="I33" s="47"/>
      <c r="J33" s="92"/>
      <c r="K33" s="94"/>
      <c r="L33" s="104"/>
      <c r="M33" s="47"/>
      <c r="N33" s="92"/>
      <c r="O33" s="94"/>
      <c r="P33" s="104"/>
      <c r="Q33" s="47"/>
      <c r="R33" s="92"/>
      <c r="S33" s="94"/>
      <c r="T33" s="104"/>
      <c r="U33" s="47"/>
      <c r="V33" s="92"/>
      <c r="W33" s="94"/>
      <c r="X33" s="104"/>
      <c r="Y33" s="47"/>
      <c r="Z33" s="92"/>
      <c r="AA33" s="94"/>
      <c r="AB33" s="104"/>
      <c r="AC33" s="47"/>
      <c r="AE33" s="5">
        <v>27</v>
      </c>
      <c r="AF33" s="94"/>
      <c r="AG33" s="9" t="str">
        <f>January!AG33</f>
        <v>Car Insurance</v>
      </c>
      <c r="AH33">
        <f t="array" ref="AH33">SUM(IF($B$7:$B$11=AE33,$E$7:$E$11),IF($F$7:$F$11=AE33,$I$7:$I$11),IF($J$7:$J$11=AE33,$M$7:$M$11),IF($N$7:$N$11=AE33,$Q$7:$Q$11),IF($R$7:$R$11=AE33,$U$7:$U$11),IF($V$7:$V$11=AE33,$Y$7:$Y$11),IF($Z$7:$Z$11=AE33,$AC$7:$AC$11),
IF($B$15:$B$19=AE33,$E$15:$E$19),IF($F$15:$F$19=AE33,$I$15:$I$19),IF($J$15:$J$19=AE33,$M$15:$M$19),IF($N$15:$N$19=AE33,$Q$15:$Q$19),IF($R$15:$R$19=AE33,$U$15:$U$19),IF($V$15:$V$19=AE33,$Y$15:$Y$19),IF($Z$15:$Z$19=AE33,$AC$15:$AC$19),
IF($B$23:$B$27=AE33,$E$23:$E$27),IF($F$23:$F$27=AE33,$I$23:$I$27),IF($J$23:$J$27=AE33,$M$23:$M$27),IF($N$23:$N$27=AE33,$Q$23:$Q$27),IF($R$23:$R$27=AE33,$U$23:$U$27),IF($V$23:$V$27=AE33,$Y$23:$Y$27),IF($Z$23:$Z$27=AE33,$AC$23:$AC$27),
IF($B$31:$B$35=AE33,$E$31:$E$35),IF($F$31:$F$35=AE33,$I$31:$I$35),IF($J$31:$J$35=AE33,$M$31:$M$35),IF($N$31:$N$35=AE33,$Q$31:$Q$35),IF($R$31:$R$35=AE33,$U$31:$U$35),IF($V$31:$V$35=AE33,$Y$31:$Y$35),IF($Z$31:$Z$35=AE33,$AC$31:$AC$35),
IF($B$39:$B$43=AE33,$E$39:$E$43),IF($F$39:$F$43=AE33,$I$39:$I$43),IF($J$39:$J$43=AE33,$M$39:$M$43),IF($N$39:$N$43=AE33,$Q$39:$Q$43),IF($R$39:$R$43=AE33,$U$39:$U$43),IF($V$39:$V$43=AE33,$Y$39:$Y$43),IF($Z$39:$Z$43=AE33,$AC$39:$AC$43),
IF($B$47:$B$51=AE33,$E$47:$E$51),IF($F$47:$F$51=AE33,$I$47:$I$51),IF($J$47:$J$51=AE33,$M$47:$M$51),IF($N$47:$N$51=AE33,$Q$47:$Q$51),IF($R$47:$R$51=AE33,$U$47:$U$51),IF($V$47:$V$51=AE33,$Y$47:$Y$51),IF($Z$47:$Z$51=AE33,$AC$47:$AC$51))</f>
        <v>0</v>
      </c>
      <c r="AJ33" s="5"/>
      <c r="AK33" s="5"/>
      <c r="AL33" s="9"/>
      <c r="AM33"/>
    </row>
    <row r="34" spans="2:39" s="89" customFormat="1" x14ac:dyDescent="0.2">
      <c r="B34" s="92"/>
      <c r="C34" s="94"/>
      <c r="D34" s="104"/>
      <c r="E34" s="47"/>
      <c r="F34" s="92"/>
      <c r="G34" s="94"/>
      <c r="H34" s="104"/>
      <c r="I34" s="47"/>
      <c r="J34" s="92"/>
      <c r="K34" s="94"/>
      <c r="L34" s="104"/>
      <c r="M34" s="47"/>
      <c r="N34" s="92"/>
      <c r="O34" s="94"/>
      <c r="P34" s="104"/>
      <c r="Q34" s="47"/>
      <c r="R34" s="92"/>
      <c r="S34" s="94"/>
      <c r="T34" s="104"/>
      <c r="U34" s="47"/>
      <c r="V34" s="92"/>
      <c r="W34" s="94"/>
      <c r="X34" s="104"/>
      <c r="Y34" s="47"/>
      <c r="Z34" s="92"/>
      <c r="AA34" s="94"/>
      <c r="AB34" s="104"/>
      <c r="AC34" s="47"/>
      <c r="AE34" s="5">
        <v>28</v>
      </c>
      <c r="AF34" s="94"/>
      <c r="AG34" s="9" t="str">
        <f>January!AG34</f>
        <v>Realestate Taxes</v>
      </c>
      <c r="AH34">
        <f t="array" ref="AH34">SUM(IF($B$7:$B$11=AE34,$E$7:$E$11),IF($F$7:$F$11=AE34,$I$7:$I$11),IF($J$7:$J$11=AE34,$M$7:$M$11),IF($N$7:$N$11=AE34,$Q$7:$Q$11),IF($R$7:$R$11=AE34,$U$7:$U$11),IF($V$7:$V$11=AE34,$Y$7:$Y$11),IF($Z$7:$Z$11=AE34,$AC$7:$AC$11),
IF($B$15:$B$19=AE34,$E$15:$E$19),IF($F$15:$F$19=AE34,$I$15:$I$19),IF($J$15:$J$19=AE34,$M$15:$M$19),IF($N$15:$N$19=AE34,$Q$15:$Q$19),IF($R$15:$R$19=AE34,$U$15:$U$19),IF($V$15:$V$19=AE34,$Y$15:$Y$19),IF($Z$15:$Z$19=AE34,$AC$15:$AC$19),
IF($B$23:$B$27=AE34,$E$23:$E$27),IF($F$23:$F$27=AE34,$I$23:$I$27),IF($J$23:$J$27=AE34,$M$23:$M$27),IF($N$23:$N$27=AE34,$Q$23:$Q$27),IF($R$23:$R$27=AE34,$U$23:$U$27),IF($V$23:$V$27=AE34,$Y$23:$Y$27),IF($Z$23:$Z$27=AE34,$AC$23:$AC$27),
IF($B$31:$B$35=AE34,$E$31:$E$35),IF($F$31:$F$35=AE34,$I$31:$I$35),IF($J$31:$J$35=AE34,$M$31:$M$35),IF($N$31:$N$35=AE34,$Q$31:$Q$35),IF($R$31:$R$35=AE34,$U$31:$U$35),IF($V$31:$V$35=AE34,$Y$31:$Y$35),IF($Z$31:$Z$35=AE34,$AC$31:$AC$35),
IF($B$39:$B$43=AE34,$E$39:$E$43),IF($F$39:$F$43=AE34,$I$39:$I$43),IF($J$39:$J$43=AE34,$M$39:$M$43),IF($N$39:$N$43=AE34,$Q$39:$Q$43),IF($R$39:$R$43=AE34,$U$39:$U$43),IF($V$39:$V$43=AE34,$Y$39:$Y$43),IF($Z$39:$Z$43=AE34,$AC$39:$AC$43),
IF($B$47:$B$51=AE34,$E$47:$E$51),IF($F$47:$F$51=AE34,$I$47:$I$51),IF($J$47:$J$51=AE34,$M$47:$M$51),IF($N$47:$N$51=AE34,$Q$47:$Q$51),IF($R$47:$R$51=AE34,$U$47:$U$51),IF($V$47:$V$51=AE34,$Y$47:$Y$51),IF($Z$47:$Z$51=AE34,$AC$47:$AC$51))</f>
        <v>0</v>
      </c>
      <c r="AJ34" s="5"/>
      <c r="AK34" s="5"/>
      <c r="AL34" s="9"/>
      <c r="AM34"/>
    </row>
    <row r="35" spans="2:39" s="89" customFormat="1" x14ac:dyDescent="0.2">
      <c r="B35" s="92"/>
      <c r="C35" s="94"/>
      <c r="D35" s="104"/>
      <c r="E35" s="47"/>
      <c r="F35" s="92"/>
      <c r="G35" s="94"/>
      <c r="H35" s="104"/>
      <c r="I35" s="47"/>
      <c r="J35" s="92"/>
      <c r="K35" s="94"/>
      <c r="L35" s="104"/>
      <c r="M35" s="47"/>
      <c r="N35" s="92"/>
      <c r="O35" s="94"/>
      <c r="P35" s="104"/>
      <c r="Q35" s="47"/>
      <c r="R35" s="92"/>
      <c r="S35" s="94"/>
      <c r="T35" s="104"/>
      <c r="U35" s="47"/>
      <c r="V35" s="92"/>
      <c r="W35" s="94"/>
      <c r="X35" s="104"/>
      <c r="Y35" s="47"/>
      <c r="Z35" s="92"/>
      <c r="AA35" s="94"/>
      <c r="AB35" s="104"/>
      <c r="AC35" s="47"/>
      <c r="AE35" s="5">
        <v>29</v>
      </c>
      <c r="AF35" s="94"/>
      <c r="AG35" s="9" t="str">
        <f>January!AG35</f>
        <v>Home/Renters Insurance</v>
      </c>
      <c r="AH35">
        <f t="array" ref="AH35">SUM(IF($B$7:$B$11=AE35,$E$7:$E$11),IF($F$7:$F$11=AE35,$I$7:$I$11),IF($J$7:$J$11=AE35,$M$7:$M$11),IF($N$7:$N$11=AE35,$Q$7:$Q$11),IF($R$7:$R$11=AE35,$U$7:$U$11),IF($V$7:$V$11=AE35,$Y$7:$Y$11),IF($Z$7:$Z$11=AE35,$AC$7:$AC$11),
IF($B$15:$B$19=AE35,$E$15:$E$19),IF($F$15:$F$19=AE35,$I$15:$I$19),IF($J$15:$J$19=AE35,$M$15:$M$19),IF($N$15:$N$19=AE35,$Q$15:$Q$19),IF($R$15:$R$19=AE35,$U$15:$U$19),IF($V$15:$V$19=AE35,$Y$15:$Y$19),IF($Z$15:$Z$19=AE35,$AC$15:$AC$19),
IF($B$23:$B$27=AE35,$E$23:$E$27),IF($F$23:$F$27=AE35,$I$23:$I$27),IF($J$23:$J$27=AE35,$M$23:$M$27),IF($N$23:$N$27=AE35,$Q$23:$Q$27),IF($R$23:$R$27=AE35,$U$23:$U$27),IF($V$23:$V$27=AE35,$Y$23:$Y$27),IF($Z$23:$Z$27=AE35,$AC$23:$AC$27),
IF($B$31:$B$35=AE35,$E$31:$E$35),IF($F$31:$F$35=AE35,$I$31:$I$35),IF($J$31:$J$35=AE35,$M$31:$M$35),IF($N$31:$N$35=AE35,$Q$31:$Q$35),IF($R$31:$R$35=AE35,$U$31:$U$35),IF($V$31:$V$35=AE35,$Y$31:$Y$35),IF($Z$31:$Z$35=AE35,$AC$31:$AC$35),
IF($B$39:$B$43=AE35,$E$39:$E$43),IF($F$39:$F$43=AE35,$I$39:$I$43),IF($J$39:$J$43=AE35,$M$39:$M$43),IF($N$39:$N$43=AE35,$Q$39:$Q$43),IF($R$39:$R$43=AE35,$U$39:$U$43),IF($V$39:$V$43=AE35,$Y$39:$Y$43),IF($Z$39:$Z$43=AE35,$AC$39:$AC$43),
IF($B$47:$B$51=AE35,$E$47:$E$51),IF($F$47:$F$51=AE35,$I$47:$I$51),IF($J$47:$J$51=AE35,$M$47:$M$51),IF($N$47:$N$51=AE35,$Q$47:$Q$51),IF($R$47:$R$51=AE35,$U$47:$U$51),IF($V$47:$V$51=AE35,$Y$47:$Y$51),IF($Z$47:$Z$51=AE35,$AC$47:$AC$51))</f>
        <v>0</v>
      </c>
      <c r="AJ35" s="5"/>
      <c r="AK35" s="5"/>
      <c r="AL35" s="9"/>
      <c r="AM35"/>
    </row>
    <row r="36" spans="2:39" s="89" customFormat="1" x14ac:dyDescent="0.2">
      <c r="B36" s="190">
        <f>Z28+1</f>
        <v>22</v>
      </c>
      <c r="C36" s="191"/>
      <c r="D36" s="104" t="s">
        <v>51</v>
      </c>
      <c r="E36" s="47">
        <f t="array" ref="E36">AC28+SUM(IF(C31:C35=1,E31:E35))</f>
        <v>1200</v>
      </c>
      <c r="F36" s="190">
        <f>B36+1</f>
        <v>23</v>
      </c>
      <c r="G36" s="191"/>
      <c r="H36" s="104" t="s">
        <v>51</v>
      </c>
      <c r="I36" s="47">
        <f t="array" ref="I36">E36+SUM(IF(G31:G35=1,I31:I35))</f>
        <v>1200</v>
      </c>
      <c r="J36" s="190">
        <f>F36+1</f>
        <v>24</v>
      </c>
      <c r="K36" s="191"/>
      <c r="L36" s="104" t="s">
        <v>51</v>
      </c>
      <c r="M36" s="47">
        <f t="array" ref="M36">I36+SUM(IF(K31:K35=1,M31:M35))</f>
        <v>1200</v>
      </c>
      <c r="N36" s="190">
        <f>J36+1</f>
        <v>25</v>
      </c>
      <c r="O36" s="191"/>
      <c r="P36" s="104" t="s">
        <v>51</v>
      </c>
      <c r="Q36" s="47">
        <f t="array" ref="Q36">M36+SUM(IF(O31:O35=1,Q31:Q35))</f>
        <v>1200</v>
      </c>
      <c r="R36" s="190">
        <f>N36+1</f>
        <v>26</v>
      </c>
      <c r="S36" s="191"/>
      <c r="T36" s="104" t="s">
        <v>51</v>
      </c>
      <c r="U36" s="47">
        <f t="array" ref="U36">Q36+SUM(IF(S31:S35=1,U31:U35))</f>
        <v>1200</v>
      </c>
      <c r="V36" s="190">
        <f>R36+1</f>
        <v>27</v>
      </c>
      <c r="W36" s="191"/>
      <c r="X36" s="104" t="s">
        <v>51</v>
      </c>
      <c r="Y36" s="47">
        <f t="array" ref="Y36">U36+SUM(IF(W31:W35=1,Y31:Y35))</f>
        <v>1200</v>
      </c>
      <c r="Z36" s="190">
        <f>V36+1</f>
        <v>28</v>
      </c>
      <c r="AA36" s="191"/>
      <c r="AB36" s="104" t="s">
        <v>51</v>
      </c>
      <c r="AC36" s="47">
        <f t="array" ref="AC36">Y36+SUM(IF(AA31:AA35=1,AC31:AC35))</f>
        <v>1200</v>
      </c>
      <c r="AE36" s="5">
        <v>30</v>
      </c>
      <c r="AF36" s="94"/>
      <c r="AG36" s="9" t="str">
        <f>January!AG36</f>
        <v>Home Improvement</v>
      </c>
      <c r="AH36">
        <f t="array" ref="AH36">SUM(IF($B$7:$B$11=AE36,$E$7:$E$11),IF($F$7:$F$11=AE36,$I$7:$I$11),IF($J$7:$J$11=AE36,$M$7:$M$11),IF($N$7:$N$11=AE36,$Q$7:$Q$11),IF($R$7:$R$11=AE36,$U$7:$U$11),IF($V$7:$V$11=AE36,$Y$7:$Y$11),IF($Z$7:$Z$11=AE36,$AC$7:$AC$11),
IF($B$15:$B$19=AE36,$E$15:$E$19),IF($F$15:$F$19=AE36,$I$15:$I$19),IF($J$15:$J$19=AE36,$M$15:$M$19),IF($N$15:$N$19=AE36,$Q$15:$Q$19),IF($R$15:$R$19=AE36,$U$15:$U$19),IF($V$15:$V$19=AE36,$Y$15:$Y$19),IF($Z$15:$Z$19=AE36,$AC$15:$AC$19),
IF($B$23:$B$27=AE36,$E$23:$E$27),IF($F$23:$F$27=AE36,$I$23:$I$27),IF($J$23:$J$27=AE36,$M$23:$M$27),IF($N$23:$N$27=AE36,$Q$23:$Q$27),IF($R$23:$R$27=AE36,$U$23:$U$27),IF($V$23:$V$27=AE36,$Y$23:$Y$27),IF($Z$23:$Z$27=AE36,$AC$23:$AC$27),
IF($B$31:$B$35=AE36,$E$31:$E$35),IF($F$31:$F$35=AE36,$I$31:$I$35),IF($J$31:$J$35=AE36,$M$31:$M$35),IF($N$31:$N$35=AE36,$Q$31:$Q$35),IF($R$31:$R$35=AE36,$U$31:$U$35),IF($V$31:$V$35=AE36,$Y$31:$Y$35),IF($Z$31:$Z$35=AE36,$AC$31:$AC$35),
IF($B$39:$B$43=AE36,$E$39:$E$43),IF($F$39:$F$43=AE36,$I$39:$I$43),IF($J$39:$J$43=AE36,$M$39:$M$43),IF($N$39:$N$43=AE36,$Q$39:$Q$43),IF($R$39:$R$43=AE36,$U$39:$U$43),IF($V$39:$V$43=AE36,$Y$39:$Y$43),IF($Z$39:$Z$43=AE36,$AC$39:$AC$43),
IF($B$47:$B$51=AE36,$E$47:$E$51),IF($F$47:$F$51=AE36,$I$47:$I$51),IF($J$47:$J$51=AE36,$M$47:$M$51),IF($N$47:$N$51=AE36,$Q$47:$Q$51),IF($R$47:$R$51=AE36,$U$47:$U$51),IF($V$47:$V$51=AE36,$Y$47:$Y$51),IF($Z$47:$Z$51=AE36,$AC$47:$AC$51))</f>
        <v>0</v>
      </c>
      <c r="AJ36" s="5"/>
      <c r="AK36" s="5"/>
      <c r="AL36" s="9"/>
      <c r="AM36"/>
    </row>
    <row r="37" spans="2:39" s="89" customFormat="1" x14ac:dyDescent="0.2">
      <c r="B37" s="190"/>
      <c r="C37" s="191"/>
      <c r="D37" s="104" t="s">
        <v>60</v>
      </c>
      <c r="E37" s="21">
        <f t="array" ref="E37">AC29+SUM(IF(C31:C35=2,E31:E35))-SUM(IF(B31:B35={33},E31:E35))</f>
        <v>5000</v>
      </c>
      <c r="F37" s="190"/>
      <c r="G37" s="191"/>
      <c r="H37" s="104" t="s">
        <v>60</v>
      </c>
      <c r="I37" s="21">
        <f t="array" ref="I37">E37+SUM(IF(G31:G35=2,I31:I35))-SUM(IF(F31:F35={33},I31:I35))</f>
        <v>5000</v>
      </c>
      <c r="J37" s="190"/>
      <c r="K37" s="191"/>
      <c r="L37" s="104" t="s">
        <v>60</v>
      </c>
      <c r="M37" s="21">
        <f t="array" ref="M37">I37+SUM(IF(K31:K35=2,M31:M35))-SUM(IF(J31:J35={33},M31:M35))</f>
        <v>5000</v>
      </c>
      <c r="N37" s="190"/>
      <c r="O37" s="191"/>
      <c r="P37" s="104" t="s">
        <v>60</v>
      </c>
      <c r="Q37" s="21">
        <f t="array" ref="Q37">M37+SUM(IF(O31:O35=2,Q31:Q35))-SUM(IF(N31:N35={33},Q31:Q35))</f>
        <v>5000</v>
      </c>
      <c r="R37" s="190"/>
      <c r="S37" s="191"/>
      <c r="T37" s="104" t="s">
        <v>60</v>
      </c>
      <c r="U37" s="21">
        <f t="array" ref="U37">Q37+SUM(IF(S31:S35=2,U31:U35))-SUM(IF(R31:R35={33},U31:U35))</f>
        <v>5000</v>
      </c>
      <c r="V37" s="190"/>
      <c r="W37" s="191"/>
      <c r="X37" s="104" t="s">
        <v>60</v>
      </c>
      <c r="Y37" s="21">
        <f t="array" ref="Y37">U37+SUM(IF(W31:W35=2,Y31:Y35))-SUM(IF(V31:V35={33},Y31:Y35))</f>
        <v>5000</v>
      </c>
      <c r="Z37" s="190"/>
      <c r="AA37" s="191"/>
      <c r="AB37" s="104" t="s">
        <v>60</v>
      </c>
      <c r="AC37" s="21">
        <f t="array" ref="AC37">Y37+SUM(IF(AA31:AA35=2,AC31:AC35))-SUM(IF(Z31:Z35={33},AC31:AC35))</f>
        <v>5000</v>
      </c>
      <c r="AE37" s="5">
        <v>31</v>
      </c>
      <c r="AF37" s="94"/>
      <c r="AG37" s="9" t="str">
        <f>January!AG37</f>
        <v>Other Expenses</v>
      </c>
      <c r="AH37">
        <f t="array" ref="AH37">SUM(IF($B$7:$B$11=AE37,$E$7:$E$11),IF($F$7:$F$11=AE37,$I$7:$I$11),IF($J$7:$J$11=AE37,$M$7:$M$11),IF($N$7:$N$11=AE37,$Q$7:$Q$11),IF($R$7:$R$11=AE37,$U$7:$U$11),IF($V$7:$V$11=AE37,$Y$7:$Y$11),IF($Z$7:$Z$11=AE37,$AC$7:$AC$11),
IF($B$15:$B$19=AE37,$E$15:$E$19),IF($F$15:$F$19=AE37,$I$15:$I$19),IF($J$15:$J$19=AE37,$M$15:$M$19),IF($N$15:$N$19=AE37,$Q$15:$Q$19),IF($R$15:$R$19=AE37,$U$15:$U$19),IF($V$15:$V$19=AE37,$Y$15:$Y$19),IF($Z$15:$Z$19=AE37,$AC$15:$AC$19),
IF($B$23:$B$27=AE37,$E$23:$E$27),IF($F$23:$F$27=AE37,$I$23:$I$27),IF($J$23:$J$27=AE37,$M$23:$M$27),IF($N$23:$N$27=AE37,$Q$23:$Q$27),IF($R$23:$R$27=AE37,$U$23:$U$27),IF($V$23:$V$27=AE37,$Y$23:$Y$27),IF($Z$23:$Z$27=AE37,$AC$23:$AC$27),
IF($B$31:$B$35=AE37,$E$31:$E$35),IF($F$31:$F$35=AE37,$I$31:$I$35),IF($J$31:$J$35=AE37,$M$31:$M$35),IF($N$31:$N$35=AE37,$Q$31:$Q$35),IF($R$31:$R$35=AE37,$U$31:$U$35),IF($V$31:$V$35=AE37,$Y$31:$Y$35),IF($Z$31:$Z$35=AE37,$AC$31:$AC$35),
IF($B$39:$B$43=AE37,$E$39:$E$43),IF($F$39:$F$43=AE37,$I$39:$I$43),IF($J$39:$J$43=AE37,$M$39:$M$43),IF($N$39:$N$43=AE37,$Q$39:$Q$43),IF($R$39:$R$43=AE37,$U$39:$U$43),IF($V$39:$V$43=AE37,$Y$39:$Y$43),IF($Z$39:$Z$43=AE37,$AC$39:$AC$43),
IF($B$47:$B$51=AE37,$E$47:$E$51),IF($F$47:$F$51=AE37,$I$47:$I$51),IF($J$47:$J$51=AE37,$M$47:$M$51),IF($N$47:$N$51=AE37,$Q$47:$Q$51),IF($R$47:$R$51=AE37,$U$47:$U$51),IF($V$47:$V$51=AE37,$Y$47:$Y$51),IF($Z$47:$Z$51=AE37,$AC$47:$AC$51))</f>
        <v>0</v>
      </c>
      <c r="AJ37" s="5"/>
      <c r="AK37" s="5"/>
      <c r="AL37" s="9"/>
      <c r="AM37"/>
    </row>
    <row r="38" spans="2:39" ht="13.5" thickBot="1" x14ac:dyDescent="0.25">
      <c r="B38" s="192"/>
      <c r="C38" s="193"/>
      <c r="D38" s="105" t="s">
        <v>48</v>
      </c>
      <c r="E38" s="25">
        <f t="array" ref="E38">AC30+SUM(IF(C31:C35=3,E31:E35))-SUM(IF(B31:B35={34},E31:E35))</f>
        <v>-800</v>
      </c>
      <c r="F38" s="192"/>
      <c r="G38" s="193"/>
      <c r="H38" s="105" t="s">
        <v>48</v>
      </c>
      <c r="I38" s="25">
        <f t="array" ref="I38">E38+SUM(IF(G31:G35=3,I31:I35))-SUM(IF(F31:F35={34},I31:I35))</f>
        <v>-800</v>
      </c>
      <c r="J38" s="192"/>
      <c r="K38" s="193"/>
      <c r="L38" s="105" t="s">
        <v>48</v>
      </c>
      <c r="M38" s="25">
        <f t="array" ref="M38">I38+SUM(IF(K31:K35=3,M31:M35))-SUM(IF(J31:J35={34},M31:M35))</f>
        <v>-800</v>
      </c>
      <c r="N38" s="192"/>
      <c r="O38" s="193"/>
      <c r="P38" s="105" t="s">
        <v>48</v>
      </c>
      <c r="Q38" s="25">
        <f t="array" ref="Q38">M38+SUM(IF(O31:O35=3,Q31:Q35))-SUM(IF(N31:N35={34},Q31:Q35))</f>
        <v>-800</v>
      </c>
      <c r="R38" s="192"/>
      <c r="S38" s="193"/>
      <c r="T38" s="105" t="s">
        <v>48</v>
      </c>
      <c r="U38" s="25">
        <f t="array" ref="U38">Q38+SUM(IF(S31:S35=3,U31:U35))-SUM(IF(R31:R35={34},U31:U35))</f>
        <v>-800</v>
      </c>
      <c r="V38" s="192"/>
      <c r="W38" s="193"/>
      <c r="X38" s="105" t="s">
        <v>48</v>
      </c>
      <c r="Y38" s="25">
        <f t="array" ref="Y38">U38+SUM(IF(W31:W35=3,Y31:Y35))-SUM(IF(V31:V35={34},Y31:Y35))</f>
        <v>-800</v>
      </c>
      <c r="Z38" s="192"/>
      <c r="AA38" s="193"/>
      <c r="AB38" s="105" t="s">
        <v>48</v>
      </c>
      <c r="AC38" s="25">
        <f t="array" ref="AC38">Y38+SUM(IF(AA31:AA35=3,AC31:AC35))-SUM(IF(Z31:Z35={34},AC31:AC35))</f>
        <v>-800</v>
      </c>
      <c r="AE38" s="5">
        <v>32</v>
      </c>
      <c r="AF38" s="94"/>
      <c r="AG38" s="9" t="str">
        <f>January!AG38</f>
        <v>Add't Exp. (Furnishing)</v>
      </c>
      <c r="AH38">
        <f t="array" ref="AH38">SUM(IF($B$7:$B$11=AE38,$E$7:$E$11),IF($F$7:$F$11=AE38,$I$7:$I$11),IF($J$7:$J$11=AE38,$M$7:$M$11),IF($N$7:$N$11=AE38,$Q$7:$Q$11),IF($R$7:$R$11=AE38,$U$7:$U$11),IF($V$7:$V$11=AE38,$Y$7:$Y$11),IF($Z$7:$Z$11=AE38,$AC$7:$AC$11),
IF($B$15:$B$19=AE38,$E$15:$E$19),IF($F$15:$F$19=AE38,$I$15:$I$19),IF($J$15:$J$19=AE38,$M$15:$M$19),IF($N$15:$N$19=AE38,$Q$15:$Q$19),IF($R$15:$R$19=AE38,$U$15:$U$19),IF($V$15:$V$19=AE38,$Y$15:$Y$19),IF($Z$15:$Z$19=AE38,$AC$15:$AC$19),
IF($B$23:$B$27=AE38,$E$23:$E$27),IF($F$23:$F$27=AE38,$I$23:$I$27),IF($J$23:$J$27=AE38,$M$23:$M$27),IF($N$23:$N$27=AE38,$Q$23:$Q$27),IF($R$23:$R$27=AE38,$U$23:$U$27),IF($V$23:$V$27=AE38,$Y$23:$Y$27),IF($Z$23:$Z$27=AE38,$AC$23:$AC$27),
IF($B$31:$B$35=AE38,$E$31:$E$35),IF($F$31:$F$35=AE38,$I$31:$I$35),IF($J$31:$J$35=AE38,$M$31:$M$35),IF($N$31:$N$35=AE38,$Q$31:$Q$35),IF($R$31:$R$35=AE38,$U$31:$U$35),IF($V$31:$V$35=AE38,$Y$31:$Y$35),IF($Z$31:$Z$35=AE38,$AC$31:$AC$35),
IF($B$39:$B$43=AE38,$E$39:$E$43),IF($F$39:$F$43=AE38,$I$39:$I$43),IF($J$39:$J$43=AE38,$M$39:$M$43),IF($N$39:$N$43=AE38,$Q$39:$Q$43),IF($R$39:$R$43=AE38,$U$39:$U$43),IF($V$39:$V$43=AE38,$Y$39:$Y$43),IF($Z$39:$Z$43=AE38,$AC$39:$AC$43),
IF($B$47:$B$51=AE38,$E$47:$E$51),IF($F$47:$F$51=AE38,$I$47:$I$51),IF($J$47:$J$51=AE38,$M$47:$M$51),IF($N$47:$N$51=AE38,$Q$47:$Q$51),IF($R$47:$R$51=AE38,$U$47:$U$51),IF($V$47:$V$51=AE38,$Y$47:$Y$51),IF($Z$47:$Z$51=AE38,$AC$47:$AC$51))</f>
        <v>0</v>
      </c>
      <c r="AJ38" s="5"/>
      <c r="AK38" s="5"/>
      <c r="AL38" s="9"/>
    </row>
    <row r="39" spans="2:39" s="89" customFormat="1" x14ac:dyDescent="0.2">
      <c r="B39" s="101"/>
      <c r="C39" s="111"/>
      <c r="D39" s="106"/>
      <c r="E39" s="100"/>
      <c r="F39" s="102"/>
      <c r="G39" s="96"/>
      <c r="H39" s="107"/>
      <c r="I39" s="56"/>
      <c r="J39" s="102"/>
      <c r="K39" s="96"/>
      <c r="L39" s="107"/>
      <c r="M39" s="56"/>
      <c r="N39" s="127"/>
      <c r="O39" s="128"/>
      <c r="P39" s="129"/>
      <c r="Q39" s="130"/>
      <c r="R39" s="127"/>
      <c r="S39" s="128"/>
      <c r="T39" s="164"/>
      <c r="U39" s="130"/>
      <c r="V39" s="127"/>
      <c r="W39" s="128"/>
      <c r="X39" s="129"/>
      <c r="Y39" s="130"/>
      <c r="Z39" s="127"/>
      <c r="AA39" s="128"/>
      <c r="AB39" s="129"/>
      <c r="AC39" s="130"/>
      <c r="AE39" s="93">
        <v>33</v>
      </c>
      <c r="AF39" s="94"/>
      <c r="AG39" s="14" t="s">
        <v>64</v>
      </c>
      <c r="AH39">
        <f t="array" ref="AH39">SUM(IF($B$7:$B$11=AE39,$E$7:$E$11),IF($F$7:$F$11=AE39,$I$7:$I$11),IF($J$7:$J$11=AE39,$M$7:$M$11),IF($N$7:$N$11=AE39,$Q$7:$Q$11),IF($R$7:$R$11=AE39,$U$7:$U$11),IF($V$7:$V$11=AE39,$Y$7:$Y$11),IF($Z$7:$Z$11=AE39,$AC$7:$AC$11),
IF($B$15:$B$19=AE39,$E$15:$E$19),IF($F$15:$F$19=AE39,$I$15:$I$19),IF($J$15:$J$19=AE39,$M$15:$M$19),IF($N$15:$N$19=AE39,$Q$15:$Q$19),IF($R$15:$R$19=AE39,$U$15:$U$19),IF($V$15:$V$19=AE39,$Y$15:$Y$19),IF($Z$15:$Z$19=AE39,$AC$15:$AC$19),
IF($B$23:$B$27=AE39,$E$23:$E$27),IF($F$23:$F$27=AE39,$I$23:$I$27),IF($J$23:$J$27=AE39,$M$23:$M$27),IF($N$23:$N$27=AE39,$Q$23:$Q$27),IF($R$23:$R$27=AE39,$U$23:$U$27),IF($V$23:$V$27=AE39,$Y$23:$Y$27),IF($Z$23:$Z$27=AE39,$AC$23:$AC$27),
IF($B$31:$B$35=AE39,$E$31:$E$35),IF($F$31:$F$35=AE39,$I$31:$I$35),IF($J$31:$J$35=AE39,$M$31:$M$35),IF($N$31:$N$35=AE39,$Q$31:$Q$35),IF($R$31:$R$35=AE39,$U$31:$U$35),IF($V$31:$V$35=AE39,$Y$31:$Y$35),IF($Z$31:$Z$35=AE39,$AC$31:$AC$35),
IF($B$39:$B$43=AE39,$E$39:$E$43),IF($F$39:$F$43=AE39,$I$39:$I$43),IF($J$39:$J$43=AE39,$M$39:$M$43),IF($N$39:$N$43=AE39,$Q$39:$Q$43),IF($R$39:$R$43=AE39,$U$39:$U$43),IF($V$39:$V$43=AE39,$Y$39:$Y$43),IF($Z$39:$Z$43=AE39,$AC$39:$AC$43),
IF($B$47:$B$51=AE39,$E$47:$E$51),IF($F$47:$F$51=AE39,$I$47:$I$51),IF($J$47:$J$51=AE39,$M$47:$M$51),IF($N$47:$N$51=AE39,$Q$47:$Q$51),IF($R$47:$R$51=AE39,$U$47:$U$51),IF($V$47:$V$51=AE39,$Y$47:$Y$51),IF($Z$47:$Z$51=AE39,$AC$47:$AC$51))</f>
        <v>0</v>
      </c>
      <c r="AM39"/>
    </row>
    <row r="40" spans="2:39" s="89" customFormat="1" x14ac:dyDescent="0.2">
      <c r="B40" s="102"/>
      <c r="C40" s="96"/>
      <c r="D40" s="107"/>
      <c r="E40" s="56"/>
      <c r="F40" s="102"/>
      <c r="G40" s="96"/>
      <c r="H40" s="107"/>
      <c r="I40" s="56"/>
      <c r="J40" s="102"/>
      <c r="K40" s="96"/>
      <c r="L40" s="107"/>
      <c r="M40" s="56"/>
      <c r="N40" s="131"/>
      <c r="O40" s="132"/>
      <c r="P40" s="133"/>
      <c r="Q40" s="134"/>
      <c r="R40" s="131"/>
      <c r="S40" s="132"/>
      <c r="T40" s="164"/>
      <c r="U40" s="134"/>
      <c r="V40" s="131"/>
      <c r="W40" s="132"/>
      <c r="X40" s="133"/>
      <c r="Y40" s="134"/>
      <c r="Z40" s="131"/>
      <c r="AA40" s="132"/>
      <c r="AB40" s="133"/>
      <c r="AC40" s="134"/>
      <c r="AE40" s="93">
        <v>34</v>
      </c>
      <c r="AF40" s="94"/>
      <c r="AG40" s="14" t="s">
        <v>63</v>
      </c>
      <c r="AH40">
        <f t="array" ref="AH40">SUM(IF($B$7:$B$11=AE40,$E$7:$E$11),IF($F$7:$F$11=AE40,$I$7:$I$11),IF($J$7:$J$11=AE40,$M$7:$M$11),IF($N$7:$N$11=AE40,$Q$7:$Q$11),IF($R$7:$R$11=AE40,$U$7:$U$11),IF($V$7:$V$11=AE40,$Y$7:$Y$11),IF($Z$7:$Z$11=AE40,$AC$7:$AC$11),
IF($B$15:$B$19=AE40,$E$15:$E$19),IF($F$15:$F$19=AE40,$I$15:$I$19),IF($J$15:$J$19=AE40,$M$15:$M$19),IF($N$15:$N$19=AE40,$Q$15:$Q$19),IF($R$15:$R$19=AE40,$U$15:$U$19),IF($V$15:$V$19=AE40,$Y$15:$Y$19),IF($Z$15:$Z$19=AE40,$AC$15:$AC$19),
IF($B$23:$B$27=AE40,$E$23:$E$27),IF($F$23:$F$27=AE40,$I$23:$I$27),IF($J$23:$J$27=AE40,$M$23:$M$27),IF($N$23:$N$27=AE40,$Q$23:$Q$27),IF($R$23:$R$27=AE40,$U$23:$U$27),IF($V$23:$V$27=AE40,$Y$23:$Y$27),IF($Z$23:$Z$27=AE40,$AC$23:$AC$27),
IF($B$31:$B$35=AE40,$E$31:$E$35),IF($F$31:$F$35=AE40,$I$31:$I$35),IF($J$31:$J$35=AE40,$M$31:$M$35),IF($N$31:$N$35=AE40,$Q$31:$Q$35),IF($R$31:$R$35=AE40,$U$31:$U$35),IF($V$31:$V$35=AE40,$Y$31:$Y$35),IF($Z$31:$Z$35=AE40,$AC$31:$AC$35),
IF($B$39:$B$43=AE40,$E$39:$E$43),IF($F$39:$F$43=AE40,$I$39:$I$43),IF($J$39:$J$43=AE40,$M$39:$M$43),IF($N$39:$N$43=AE40,$Q$39:$Q$43),IF($R$39:$R$43=AE40,$U$39:$U$43),IF($V$39:$V$43=AE40,$Y$39:$Y$43),IF($Z$39:$Z$43=AE40,$AC$39:$AC$43),
IF($B$47:$B$51=AE40,$E$47:$E$51),IF($F$47:$F$51=AE40,$I$47:$I$51),IF($J$47:$J$51=AE40,$M$47:$M$51),IF($N$47:$N$51=AE40,$Q$47:$Q$51),IF($R$47:$R$51=AE40,$U$47:$U$51),IF($V$47:$V$51=AE40,$Y$47:$Y$51),IF($Z$47:$Z$51=AE40,$AC$47:$AC$51))</f>
        <v>0</v>
      </c>
      <c r="AK40" s="93"/>
      <c r="AL40" s="94"/>
      <c r="AM40"/>
    </row>
    <row r="41" spans="2:39" s="89" customFormat="1" x14ac:dyDescent="0.2">
      <c r="B41" s="102"/>
      <c r="C41" s="96"/>
      <c r="D41" s="107"/>
      <c r="E41" s="56"/>
      <c r="F41" s="102"/>
      <c r="G41" s="96"/>
      <c r="H41" s="107"/>
      <c r="I41" s="56"/>
      <c r="J41" s="102"/>
      <c r="K41" s="96"/>
      <c r="L41" s="107"/>
      <c r="M41" s="56"/>
      <c r="N41" s="131"/>
      <c r="O41" s="132"/>
      <c r="P41" s="133"/>
      <c r="Q41" s="134"/>
      <c r="R41" s="131"/>
      <c r="S41" s="132"/>
      <c r="T41" s="133"/>
      <c r="U41" s="134"/>
      <c r="V41" s="131"/>
      <c r="W41" s="132"/>
      <c r="X41" s="133"/>
      <c r="Y41" s="134"/>
      <c r="Z41" s="131"/>
      <c r="AA41" s="132"/>
      <c r="AB41" s="133"/>
      <c r="AC41" s="134"/>
      <c r="AE41" s="93"/>
      <c r="AF41" s="94"/>
      <c r="AG41" s="14"/>
      <c r="AH41"/>
      <c r="AK41" s="93"/>
      <c r="AL41" s="94"/>
      <c r="AM41"/>
    </row>
    <row r="42" spans="2:39" s="89" customFormat="1" x14ac:dyDescent="0.2">
      <c r="B42" s="102"/>
      <c r="C42" s="96"/>
      <c r="D42" s="107"/>
      <c r="E42" s="56"/>
      <c r="F42" s="102"/>
      <c r="G42" s="96"/>
      <c r="H42" s="107"/>
      <c r="I42" s="56"/>
      <c r="J42" s="102"/>
      <c r="K42" s="96"/>
      <c r="L42" s="107"/>
      <c r="M42" s="56"/>
      <c r="N42" s="131"/>
      <c r="O42" s="132"/>
      <c r="P42" s="133"/>
      <c r="Q42" s="134"/>
      <c r="R42" s="131"/>
      <c r="S42" s="132"/>
      <c r="T42" s="133"/>
      <c r="U42" s="134"/>
      <c r="V42" s="131"/>
      <c r="W42" s="132"/>
      <c r="X42" s="133"/>
      <c r="Y42" s="134"/>
      <c r="Z42" s="131"/>
      <c r="AA42" s="132"/>
      <c r="AB42" s="133"/>
      <c r="AC42" s="134"/>
      <c r="AE42" s="95"/>
      <c r="AF42" s="96"/>
      <c r="AG42" s="97"/>
      <c r="AH42"/>
      <c r="AK42" s="93"/>
      <c r="AL42" s="94"/>
      <c r="AM42"/>
    </row>
    <row r="43" spans="2:39" s="89" customFormat="1" x14ac:dyDescent="0.2">
      <c r="B43" s="102"/>
      <c r="C43" s="96"/>
      <c r="D43" s="107"/>
      <c r="E43" s="56"/>
      <c r="F43" s="102"/>
      <c r="G43" s="96"/>
      <c r="H43" s="107"/>
      <c r="I43" s="56"/>
      <c r="J43" s="102"/>
      <c r="K43" s="96"/>
      <c r="L43" s="107"/>
      <c r="M43" s="56"/>
      <c r="N43" s="131"/>
      <c r="O43" s="132"/>
      <c r="P43" s="133"/>
      <c r="Q43" s="134"/>
      <c r="R43" s="131"/>
      <c r="S43" s="132"/>
      <c r="T43" s="133"/>
      <c r="U43" s="134"/>
      <c r="V43" s="131"/>
      <c r="W43" s="132"/>
      <c r="X43" s="133"/>
      <c r="Y43" s="134"/>
      <c r="Z43" s="131"/>
      <c r="AA43" s="132"/>
      <c r="AB43" s="133"/>
      <c r="AC43" s="134"/>
      <c r="AK43" s="93"/>
      <c r="AL43" s="94"/>
      <c r="AM43"/>
    </row>
    <row r="44" spans="2:39" s="89" customFormat="1" x14ac:dyDescent="0.2">
      <c r="B44" s="190">
        <f>Z36+1</f>
        <v>29</v>
      </c>
      <c r="C44" s="191"/>
      <c r="D44" s="104" t="s">
        <v>51</v>
      </c>
      <c r="E44" s="47">
        <f t="array" ref="E44">AC36+SUM(IF(C39:C43=1,E39:E43))</f>
        <v>1200</v>
      </c>
      <c r="F44" s="190">
        <f>B44+1</f>
        <v>30</v>
      </c>
      <c r="G44" s="191"/>
      <c r="H44" s="104" t="s">
        <v>51</v>
      </c>
      <c r="I44" s="47">
        <f t="array" ref="I44">E44+SUM(IF(G39:G43=1,I39:I43))</f>
        <v>1200</v>
      </c>
      <c r="J44" s="190">
        <f>F44+1</f>
        <v>31</v>
      </c>
      <c r="K44" s="191"/>
      <c r="L44" s="104" t="s">
        <v>51</v>
      </c>
      <c r="M44" s="47">
        <f t="array" ref="M44">I44+SUM(IF(K39:K43=1,M39:M43))</f>
        <v>1200</v>
      </c>
      <c r="N44" s="177">
        <v>1</v>
      </c>
      <c r="O44" s="178"/>
      <c r="P44" s="133" t="s">
        <v>51</v>
      </c>
      <c r="Q44" s="134">
        <f t="array" ref="Q44">M44+SUM(IF(O39:O43=1,Q39:Q43))</f>
        <v>1200</v>
      </c>
      <c r="R44" s="177">
        <f>N44+1</f>
        <v>2</v>
      </c>
      <c r="S44" s="178"/>
      <c r="T44" s="133" t="s">
        <v>51</v>
      </c>
      <c r="U44" s="134">
        <f t="array" ref="U44">Q44+SUM(IF(S39:S43=1,U39:U43))</f>
        <v>1200</v>
      </c>
      <c r="V44" s="177">
        <f>R44+1</f>
        <v>3</v>
      </c>
      <c r="W44" s="178"/>
      <c r="X44" s="133" t="s">
        <v>51</v>
      </c>
      <c r="Y44" s="134">
        <f t="array" ref="Y44">U44+SUM(IF(W39:W43=1,Y39:Y43))</f>
        <v>1200</v>
      </c>
      <c r="Z44" s="177">
        <f>V44+1</f>
        <v>4</v>
      </c>
      <c r="AA44" s="178"/>
      <c r="AB44" s="133" t="s">
        <v>51</v>
      </c>
      <c r="AC44" s="134">
        <f t="array" ref="AC44">Y44+SUM(IF(AA39:AA43=1,AC39:AC43))</f>
        <v>1200</v>
      </c>
      <c r="AH44"/>
      <c r="AJ44"/>
      <c r="AK44" s="93"/>
      <c r="AL44" s="94"/>
      <c r="AM44"/>
    </row>
    <row r="45" spans="2:39" s="89" customFormat="1" x14ac:dyDescent="0.2">
      <c r="B45" s="190"/>
      <c r="C45" s="191"/>
      <c r="D45" s="104" t="s">
        <v>60</v>
      </c>
      <c r="E45" s="21">
        <f t="array" ref="E45">AC37+SUM(IF(C39:C43=2,E39:E43))-SUM(IF(B39:B43={33},E39:E43))</f>
        <v>5000</v>
      </c>
      <c r="F45" s="190"/>
      <c r="G45" s="191"/>
      <c r="H45" s="104" t="s">
        <v>60</v>
      </c>
      <c r="I45" s="21">
        <f t="array" ref="I45">E45+SUM(IF(G39:G43=2,I39:I43))-SUM(IF(F39:F43={33},I39:I43))</f>
        <v>5000</v>
      </c>
      <c r="J45" s="190"/>
      <c r="K45" s="191"/>
      <c r="L45" s="104" t="s">
        <v>60</v>
      </c>
      <c r="M45" s="21">
        <f t="array" ref="M45">I45+SUM(IF(K39:K43=2,M39:M43))-SUM(IF(J39:J43={33},M39:M43))</f>
        <v>5000</v>
      </c>
      <c r="N45" s="177"/>
      <c r="O45" s="178"/>
      <c r="P45" s="133" t="s">
        <v>60</v>
      </c>
      <c r="Q45" s="135">
        <f t="array" ref="Q45">M45+SUM(IF(O39:O43=2,Q39:Q43))-SUM(IF(N39:N43={33},Q39:Q43))</f>
        <v>5000</v>
      </c>
      <c r="R45" s="177"/>
      <c r="S45" s="178"/>
      <c r="T45" s="133" t="s">
        <v>60</v>
      </c>
      <c r="U45" s="135">
        <f t="array" ref="U45">Q45+SUM(IF(S39:S43=2,U39:U43))-SUM(IF(R39:R43={33},U39:U43))</f>
        <v>5000</v>
      </c>
      <c r="V45" s="177"/>
      <c r="W45" s="178"/>
      <c r="X45" s="133" t="s">
        <v>60</v>
      </c>
      <c r="Y45" s="135">
        <f t="array" ref="Y45">U45+SUM(IF(W39:W43=2,Y39:Y43))-SUM(IF(V39:V43={33},Y39:Y43))</f>
        <v>5000</v>
      </c>
      <c r="Z45" s="177"/>
      <c r="AA45" s="178"/>
      <c r="AB45" s="133" t="s">
        <v>60</v>
      </c>
      <c r="AC45" s="135">
        <f t="array" ref="AC45">Y45+SUM(IF(AA39:AA43=2,AC39:AC43))-SUM(IF(Z39:Z43={33},AC39:AC43))</f>
        <v>5000</v>
      </c>
      <c r="AH45"/>
      <c r="AJ45"/>
      <c r="AK45" s="93"/>
      <c r="AL45" s="94"/>
      <c r="AM45"/>
    </row>
    <row r="46" spans="2:39" ht="13.5" thickBot="1" x14ac:dyDescent="0.25">
      <c r="B46" s="192"/>
      <c r="C46" s="193"/>
      <c r="D46" s="105" t="s">
        <v>48</v>
      </c>
      <c r="E46" s="25">
        <f t="array" ref="E46">AC38+SUM(IF(C39:C43=3,E39:E43))-SUM(IF(B39:B43={34},E39:E43))</f>
        <v>-800</v>
      </c>
      <c r="F46" s="192"/>
      <c r="G46" s="193"/>
      <c r="H46" s="105" t="s">
        <v>48</v>
      </c>
      <c r="I46" s="25">
        <f t="array" ref="I46">E46+SUM(IF(G39:G43=3,I39:I43))-SUM(IF(F39:F43={34},I39:I43))</f>
        <v>-800</v>
      </c>
      <c r="J46" s="192"/>
      <c r="K46" s="193"/>
      <c r="L46" s="105" t="s">
        <v>48</v>
      </c>
      <c r="M46" s="25">
        <f t="array" ref="M46">I46+SUM(IF(K39:K43=3,M39:M43))-SUM(IF(J39:J43={34},M39:M43))</f>
        <v>-800</v>
      </c>
      <c r="N46" s="179"/>
      <c r="O46" s="180"/>
      <c r="P46" s="136" t="s">
        <v>48</v>
      </c>
      <c r="Q46" s="137">
        <f t="array" ref="Q46">M46+SUM(IF(O39:O43=3,Q39:Q43))-SUM(IF(N39:N43={34},Q39:Q43))</f>
        <v>-800</v>
      </c>
      <c r="R46" s="179"/>
      <c r="S46" s="180"/>
      <c r="T46" s="136" t="s">
        <v>48</v>
      </c>
      <c r="U46" s="137">
        <f t="array" ref="U46">Q46+SUM(IF(S39:S43=3,U39:U43))-SUM(IF(R39:R43={34},U39:U43))</f>
        <v>-800</v>
      </c>
      <c r="V46" s="179"/>
      <c r="W46" s="180"/>
      <c r="X46" s="136" t="s">
        <v>48</v>
      </c>
      <c r="Y46" s="137">
        <f t="array" ref="Y46">U46+SUM(IF(W39:W43=3,Y39:Y43))-SUM(IF(V39:V43={34},Y39:Y43))</f>
        <v>-800</v>
      </c>
      <c r="Z46" s="179"/>
      <c r="AA46" s="180"/>
      <c r="AB46" s="136" t="s">
        <v>48</v>
      </c>
      <c r="AC46" s="137">
        <f t="array" ref="AC46">Y46+SUM(IF(AA39:AA43=3,AC39:AC43))-SUM(IF(Z39:Z43={34},AC39:AC43))</f>
        <v>-800</v>
      </c>
    </row>
    <row r="47" spans="2:39" x14ac:dyDescent="0.2">
      <c r="B47" s="127"/>
      <c r="C47" s="128"/>
      <c r="D47" s="129"/>
      <c r="E47" s="130"/>
      <c r="F47" s="131"/>
      <c r="G47" s="132"/>
      <c r="H47" s="133"/>
      <c r="I47" s="134"/>
      <c r="J47" s="131"/>
      <c r="K47" s="132"/>
      <c r="L47" s="133"/>
      <c r="M47" s="134"/>
      <c r="N47" s="127"/>
      <c r="O47" s="128"/>
      <c r="P47" s="129"/>
      <c r="Q47" s="130"/>
      <c r="R47" s="127"/>
      <c r="S47" s="128"/>
      <c r="T47" s="129"/>
      <c r="U47" s="130"/>
      <c r="V47" s="127"/>
      <c r="W47" s="128"/>
      <c r="X47" s="129"/>
      <c r="Y47" s="130"/>
      <c r="Z47" s="127"/>
      <c r="AA47" s="128"/>
      <c r="AB47" s="129"/>
      <c r="AC47" s="130"/>
    </row>
    <row r="48" spans="2:39" x14ac:dyDescent="0.2">
      <c r="B48" s="131"/>
      <c r="C48" s="132"/>
      <c r="D48" s="133"/>
      <c r="E48" s="134"/>
      <c r="F48" s="131"/>
      <c r="G48" s="132"/>
      <c r="H48" s="133"/>
      <c r="I48" s="134"/>
      <c r="J48" s="131"/>
      <c r="K48" s="132"/>
      <c r="L48" s="133"/>
      <c r="M48" s="134"/>
      <c r="N48" s="131"/>
      <c r="O48" s="132"/>
      <c r="P48" s="133"/>
      <c r="Q48" s="134"/>
      <c r="R48" s="131"/>
      <c r="S48" s="132"/>
      <c r="T48" s="133"/>
      <c r="U48" s="134"/>
      <c r="V48" s="131"/>
      <c r="W48" s="132"/>
      <c r="X48" s="133"/>
      <c r="Y48" s="134"/>
      <c r="Z48" s="131"/>
      <c r="AA48" s="132"/>
      <c r="AB48" s="133"/>
      <c r="AC48" s="134"/>
    </row>
    <row r="49" spans="2:29" x14ac:dyDescent="0.2">
      <c r="B49" s="131"/>
      <c r="C49" s="132"/>
      <c r="D49" s="133"/>
      <c r="E49" s="134"/>
      <c r="F49" s="131"/>
      <c r="G49" s="132"/>
      <c r="H49" s="133"/>
      <c r="I49" s="134"/>
      <c r="J49" s="131"/>
      <c r="K49" s="132"/>
      <c r="L49" s="133"/>
      <c r="M49" s="134"/>
      <c r="N49" s="131"/>
      <c r="O49" s="132"/>
      <c r="P49" s="133"/>
      <c r="Q49" s="134"/>
      <c r="R49" s="131"/>
      <c r="S49" s="132"/>
      <c r="T49" s="133"/>
      <c r="U49" s="134"/>
      <c r="V49" s="131"/>
      <c r="W49" s="132"/>
      <c r="X49" s="133"/>
      <c r="Y49" s="134"/>
      <c r="Z49" s="131"/>
      <c r="AA49" s="132"/>
      <c r="AB49" s="133"/>
      <c r="AC49" s="134"/>
    </row>
    <row r="50" spans="2:29" x14ac:dyDescent="0.2">
      <c r="B50" s="131"/>
      <c r="C50" s="132"/>
      <c r="D50" s="133"/>
      <c r="E50" s="134"/>
      <c r="F50" s="131"/>
      <c r="G50" s="132"/>
      <c r="H50" s="133"/>
      <c r="I50" s="134"/>
      <c r="J50" s="131"/>
      <c r="K50" s="132"/>
      <c r="L50" s="133"/>
      <c r="M50" s="134"/>
      <c r="N50" s="131"/>
      <c r="O50" s="132"/>
      <c r="P50" s="133"/>
      <c r="Q50" s="134"/>
      <c r="R50" s="131"/>
      <c r="S50" s="132"/>
      <c r="T50" s="133"/>
      <c r="U50" s="134"/>
      <c r="V50" s="131"/>
      <c r="W50" s="132"/>
      <c r="X50" s="133"/>
      <c r="Y50" s="134"/>
      <c r="Z50" s="131"/>
      <c r="AA50" s="132"/>
      <c r="AB50" s="133"/>
      <c r="AC50" s="134"/>
    </row>
    <row r="51" spans="2:29" x14ac:dyDescent="0.2">
      <c r="B51" s="131"/>
      <c r="C51" s="132"/>
      <c r="D51" s="133"/>
      <c r="E51" s="134"/>
      <c r="F51" s="131"/>
      <c r="G51" s="132"/>
      <c r="H51" s="133"/>
      <c r="I51" s="134"/>
      <c r="J51" s="131"/>
      <c r="K51" s="132"/>
      <c r="L51" s="133"/>
      <c r="M51" s="134"/>
      <c r="N51" s="131"/>
      <c r="O51" s="132"/>
      <c r="P51" s="133"/>
      <c r="Q51" s="134"/>
      <c r="R51" s="131"/>
      <c r="S51" s="132"/>
      <c r="T51" s="133"/>
      <c r="U51" s="134"/>
      <c r="V51" s="131"/>
      <c r="W51" s="132"/>
      <c r="X51" s="133"/>
      <c r="Y51" s="134"/>
      <c r="Z51" s="131"/>
      <c r="AA51" s="132"/>
      <c r="AB51" s="133"/>
      <c r="AC51" s="134"/>
    </row>
    <row r="52" spans="2:29" x14ac:dyDescent="0.2">
      <c r="B52" s="177">
        <f>Z44+1</f>
        <v>5</v>
      </c>
      <c r="C52" s="178"/>
      <c r="D52" s="133" t="s">
        <v>51</v>
      </c>
      <c r="E52" s="134">
        <f t="array" ref="E52">AC44+SUM(IF(C47:C51=1,E47:E51))</f>
        <v>1200</v>
      </c>
      <c r="F52" s="177">
        <f>B52+1</f>
        <v>6</v>
      </c>
      <c r="G52" s="178"/>
      <c r="H52" s="133" t="s">
        <v>51</v>
      </c>
      <c r="I52" s="134">
        <f t="array" ref="I52">E52+SUM(IF(G47:G51=1,I47:I51))</f>
        <v>1200</v>
      </c>
      <c r="J52" s="177">
        <f>F52+1</f>
        <v>7</v>
      </c>
      <c r="K52" s="178"/>
      <c r="L52" s="133" t="s">
        <v>51</v>
      </c>
      <c r="M52" s="134">
        <f t="array" ref="M52">I52+SUM(IF(K47:K51=1,M47:M51))</f>
        <v>1200</v>
      </c>
      <c r="N52" s="177">
        <f>J52+1</f>
        <v>8</v>
      </c>
      <c r="O52" s="178"/>
      <c r="P52" s="133" t="s">
        <v>51</v>
      </c>
      <c r="Q52" s="134">
        <f t="array" ref="Q52">M52+SUM(IF(O47:O51=1,Q47:Q51))</f>
        <v>1200</v>
      </c>
      <c r="R52" s="177">
        <f>N52+1</f>
        <v>9</v>
      </c>
      <c r="S52" s="178"/>
      <c r="T52" s="133" t="s">
        <v>51</v>
      </c>
      <c r="U52" s="134">
        <f t="array" ref="U52">Q52+SUM(IF(S47:S51=1,U47:U51))</f>
        <v>1200</v>
      </c>
      <c r="V52" s="177">
        <f>R52+1</f>
        <v>10</v>
      </c>
      <c r="W52" s="178"/>
      <c r="X52" s="133" t="s">
        <v>51</v>
      </c>
      <c r="Y52" s="134">
        <f t="array" ref="Y52">U52+SUM(IF(W47:W51=1,Y47:Y51))</f>
        <v>1200</v>
      </c>
      <c r="Z52" s="177">
        <f>V52+1</f>
        <v>11</v>
      </c>
      <c r="AA52" s="178"/>
      <c r="AB52" s="133" t="s">
        <v>51</v>
      </c>
      <c r="AC52" s="134">
        <f t="array" ref="AC52">Y52+SUM(IF(AA47:AA51=1,AC47:AC51))</f>
        <v>1200</v>
      </c>
    </row>
    <row r="53" spans="2:29" x14ac:dyDescent="0.2">
      <c r="B53" s="177"/>
      <c r="C53" s="178"/>
      <c r="D53" s="133" t="s">
        <v>60</v>
      </c>
      <c r="E53" s="135">
        <f t="array" ref="E53">AC45+SUM(IF(C47:C51=2,E47:E51))-SUM(IF(B47:B51={33},E47:E51))</f>
        <v>5000</v>
      </c>
      <c r="F53" s="177"/>
      <c r="G53" s="178"/>
      <c r="H53" s="133" t="s">
        <v>60</v>
      </c>
      <c r="I53" s="135">
        <f t="array" ref="I53">E53+SUM(IF(G47:G51=2,I47:I51))-SUM(IF(F47:F51={33},I47:I51))</f>
        <v>5000</v>
      </c>
      <c r="J53" s="177"/>
      <c r="K53" s="178"/>
      <c r="L53" s="133" t="s">
        <v>60</v>
      </c>
      <c r="M53" s="135">
        <f t="array" ref="M53">I53+SUM(IF(K47:K51=2,M47:M51))-SUM(IF(J47:J51={33},M47:M51))</f>
        <v>5000</v>
      </c>
      <c r="N53" s="177"/>
      <c r="O53" s="178"/>
      <c r="P53" s="133" t="s">
        <v>60</v>
      </c>
      <c r="Q53" s="135">
        <f t="array" ref="Q53">M53+SUM(IF(O47:O51=2,Q47:Q51))-SUM(IF(N47:N51={33},Q47:Q51))</f>
        <v>5000</v>
      </c>
      <c r="R53" s="177"/>
      <c r="S53" s="178"/>
      <c r="T53" s="133" t="s">
        <v>60</v>
      </c>
      <c r="U53" s="135">
        <f t="array" ref="U53">Q53+SUM(IF(S47:S51=2,U47:U51))-SUM(IF(R47:R51={33},U47:U51))</f>
        <v>5000</v>
      </c>
      <c r="V53" s="177"/>
      <c r="W53" s="178"/>
      <c r="X53" s="133" t="s">
        <v>60</v>
      </c>
      <c r="Y53" s="135">
        <f t="array" ref="Y53">U53+SUM(IF(W47:W51=2,Y47:Y51))-SUM(IF(V47:V51={33},Y47:Y51))</f>
        <v>5000</v>
      </c>
      <c r="Z53" s="177"/>
      <c r="AA53" s="178"/>
      <c r="AB53" s="133" t="s">
        <v>60</v>
      </c>
      <c r="AC53" s="135">
        <f t="array" ref="AC53">Y53+SUM(IF(AA47:AA51=2,AC47:AC51))-SUM(IF(Z47:Z51={33},AC47:AC51))</f>
        <v>5000</v>
      </c>
    </row>
    <row r="54" spans="2:29" ht="13.5" thickBot="1" x14ac:dyDescent="0.25">
      <c r="B54" s="179"/>
      <c r="C54" s="180"/>
      <c r="D54" s="136" t="s">
        <v>48</v>
      </c>
      <c r="E54" s="137">
        <f t="array" ref="E54">AC46+SUM(IF(C47:C51=3,E47:E51))-SUM(IF(B47:B51={34},E47:E51))</f>
        <v>-800</v>
      </c>
      <c r="F54" s="179"/>
      <c r="G54" s="180"/>
      <c r="H54" s="136" t="s">
        <v>48</v>
      </c>
      <c r="I54" s="137">
        <f t="array" ref="I54">E54+SUM(IF(G47:G51=3,I47:I51))-SUM(IF(F47:F51={34},I47:I51))</f>
        <v>-800</v>
      </c>
      <c r="J54" s="179"/>
      <c r="K54" s="180"/>
      <c r="L54" s="136" t="s">
        <v>48</v>
      </c>
      <c r="M54" s="137">
        <f t="array" ref="M54">I54+SUM(IF(K47:K51=3,M47:M51))-SUM(IF(J47:J51={34},M47:M51))</f>
        <v>-800</v>
      </c>
      <c r="N54" s="179"/>
      <c r="O54" s="180"/>
      <c r="P54" s="136" t="s">
        <v>48</v>
      </c>
      <c r="Q54" s="137">
        <f t="array" ref="Q54">M54+SUM(IF(O47:O51=3,Q47:Q51))-SUM(IF(N47:N51={34},Q47:Q51))</f>
        <v>-800</v>
      </c>
      <c r="R54" s="179"/>
      <c r="S54" s="180"/>
      <c r="T54" s="136" t="s">
        <v>48</v>
      </c>
      <c r="U54" s="137">
        <f t="array" ref="U54">Q54+SUM(IF(S47:S51=3,U47:U51))-SUM(IF(R47:R51={34},U47:U51))</f>
        <v>-800</v>
      </c>
      <c r="V54" s="179"/>
      <c r="W54" s="180"/>
      <c r="X54" s="136" t="s">
        <v>48</v>
      </c>
      <c r="Y54" s="137">
        <f t="array" ref="Y54">U54+SUM(IF(W47:W51=3,Y47:Y51))-SUM(IF(V47:V51={34},Y47:Y51))</f>
        <v>-800</v>
      </c>
      <c r="Z54" s="179"/>
      <c r="AA54" s="180"/>
      <c r="AB54" s="136" t="s">
        <v>48</v>
      </c>
      <c r="AC54" s="137">
        <f t="array" ref="AC54">Y54+SUM(IF(AA47:AA51=3,AC47:AC51))-SUM(IF(Z47:Z51={34},AC47:AC51))</f>
        <v>-800</v>
      </c>
    </row>
    <row r="55" spans="2:29" x14ac:dyDescent="0.2">
      <c r="D55" s="90" t="s">
        <v>52</v>
      </c>
      <c r="E55" s="2">
        <f>M52</f>
        <v>1200</v>
      </c>
      <c r="H55" s="2">
        <f>E55-E2</f>
        <v>0</v>
      </c>
      <c r="V55" s="15"/>
      <c r="W55" s="15"/>
      <c r="X55" s="15"/>
    </row>
    <row r="56" spans="2:29" x14ac:dyDescent="0.2">
      <c r="D56" s="112" t="s">
        <v>62</v>
      </c>
      <c r="E56" s="2">
        <f>M53</f>
        <v>5000</v>
      </c>
      <c r="H56" s="2">
        <f>E56-E3</f>
        <v>0</v>
      </c>
      <c r="V56" s="15"/>
      <c r="W56" s="15"/>
      <c r="X56" s="15"/>
    </row>
    <row r="57" spans="2:29" x14ac:dyDescent="0.2">
      <c r="D57" s="90" t="s">
        <v>53</v>
      </c>
      <c r="E57" s="2">
        <f>M54</f>
        <v>-800</v>
      </c>
      <c r="H57" s="2">
        <f>E57-E4</f>
        <v>0</v>
      </c>
    </row>
  </sheetData>
  <mergeCells count="50">
    <mergeCell ref="Z44:AA46"/>
    <mergeCell ref="B52:C54"/>
    <mergeCell ref="F52:G54"/>
    <mergeCell ref="J52:K54"/>
    <mergeCell ref="N52:O54"/>
    <mergeCell ref="R52:S54"/>
    <mergeCell ref="V52:W54"/>
    <mergeCell ref="Z52:AA54"/>
    <mergeCell ref="B44:C46"/>
    <mergeCell ref="F44:G46"/>
    <mergeCell ref="J44:K46"/>
    <mergeCell ref="N44:O46"/>
    <mergeCell ref="R44:S46"/>
    <mergeCell ref="V44:W46"/>
    <mergeCell ref="Z28:AA30"/>
    <mergeCell ref="B36:C38"/>
    <mergeCell ref="F36:G38"/>
    <mergeCell ref="J36:K38"/>
    <mergeCell ref="N36:O38"/>
    <mergeCell ref="R36:S38"/>
    <mergeCell ref="V36:W38"/>
    <mergeCell ref="Z36:AA38"/>
    <mergeCell ref="B28:C30"/>
    <mergeCell ref="F28:G30"/>
    <mergeCell ref="J28:K30"/>
    <mergeCell ref="N28:O30"/>
    <mergeCell ref="R28:S30"/>
    <mergeCell ref="V28:W30"/>
    <mergeCell ref="Z12:AA14"/>
    <mergeCell ref="B20:C22"/>
    <mergeCell ref="F20:G22"/>
    <mergeCell ref="J20:K22"/>
    <mergeCell ref="N20:O22"/>
    <mergeCell ref="R20:S22"/>
    <mergeCell ref="V20:W22"/>
    <mergeCell ref="Z20:AA22"/>
    <mergeCell ref="B12:C14"/>
    <mergeCell ref="F12:G14"/>
    <mergeCell ref="J12:K14"/>
    <mergeCell ref="N12:O14"/>
    <mergeCell ref="R12:S14"/>
    <mergeCell ref="V12:W14"/>
    <mergeCell ref="F2:AC4"/>
    <mergeCell ref="B5:E5"/>
    <mergeCell ref="F5:I5"/>
    <mergeCell ref="J5:M5"/>
    <mergeCell ref="N5:Q5"/>
    <mergeCell ref="R5:U5"/>
    <mergeCell ref="V5:Y5"/>
    <mergeCell ref="Z5:AC5"/>
  </mergeCells>
  <conditionalFormatting sqref="E12">
    <cfRule type="cellIs" dxfId="209" priority="53" operator="lessThan">
      <formula>0</formula>
    </cfRule>
  </conditionalFormatting>
  <conditionalFormatting sqref="E20">
    <cfRule type="cellIs" dxfId="208" priority="46" operator="lessThan">
      <formula>0</formula>
    </cfRule>
  </conditionalFormatting>
  <conditionalFormatting sqref="I20">
    <cfRule type="cellIs" dxfId="207" priority="45" operator="lessThan">
      <formula>0</formula>
    </cfRule>
  </conditionalFormatting>
  <conditionalFormatting sqref="M20">
    <cfRule type="cellIs" dxfId="206" priority="44" operator="lessThan">
      <formula>0</formula>
    </cfRule>
  </conditionalFormatting>
  <conditionalFormatting sqref="Q20">
    <cfRule type="cellIs" dxfId="205" priority="43" operator="lessThan">
      <formula>0</formula>
    </cfRule>
  </conditionalFormatting>
  <conditionalFormatting sqref="U20">
    <cfRule type="cellIs" dxfId="204" priority="42" operator="lessThan">
      <formula>0</formula>
    </cfRule>
  </conditionalFormatting>
  <conditionalFormatting sqref="Y20">
    <cfRule type="cellIs" dxfId="203" priority="41" operator="lessThan">
      <formula>0</formula>
    </cfRule>
  </conditionalFormatting>
  <conditionalFormatting sqref="AC20">
    <cfRule type="cellIs" dxfId="202" priority="40" operator="lessThan">
      <formula>0</formula>
    </cfRule>
  </conditionalFormatting>
  <conditionalFormatting sqref="I28">
    <cfRule type="cellIs" dxfId="201" priority="39" operator="lessThan">
      <formula>0</formula>
    </cfRule>
  </conditionalFormatting>
  <conditionalFormatting sqref="M28">
    <cfRule type="cellIs" dxfId="200" priority="38" operator="lessThan">
      <formula>0</formula>
    </cfRule>
  </conditionalFormatting>
  <conditionalFormatting sqref="Q28">
    <cfRule type="cellIs" dxfId="199" priority="37" operator="lessThan">
      <formula>0</formula>
    </cfRule>
  </conditionalFormatting>
  <conditionalFormatting sqref="U28">
    <cfRule type="cellIs" dxfId="198" priority="36" operator="lessThan">
      <formula>0</formula>
    </cfRule>
  </conditionalFormatting>
  <conditionalFormatting sqref="Y28">
    <cfRule type="cellIs" dxfId="197" priority="35" operator="lessThan">
      <formula>0</formula>
    </cfRule>
  </conditionalFormatting>
  <conditionalFormatting sqref="AC28">
    <cfRule type="cellIs" dxfId="196" priority="34" operator="lessThan">
      <formula>0</formula>
    </cfRule>
  </conditionalFormatting>
  <conditionalFormatting sqref="I36">
    <cfRule type="cellIs" dxfId="195" priority="33" operator="lessThan">
      <formula>0</formula>
    </cfRule>
  </conditionalFormatting>
  <conditionalFormatting sqref="M36">
    <cfRule type="cellIs" dxfId="194" priority="32" operator="lessThan">
      <formula>0</formula>
    </cfRule>
  </conditionalFormatting>
  <conditionalFormatting sqref="Q36">
    <cfRule type="cellIs" dxfId="193" priority="31" operator="lessThan">
      <formula>0</formula>
    </cfRule>
  </conditionalFormatting>
  <conditionalFormatting sqref="U36">
    <cfRule type="cellIs" dxfId="192" priority="30" operator="lessThan">
      <formula>0</formula>
    </cfRule>
  </conditionalFormatting>
  <conditionalFormatting sqref="Y36">
    <cfRule type="cellIs" dxfId="191" priority="29" operator="lessThan">
      <formula>0</formula>
    </cfRule>
  </conditionalFormatting>
  <conditionalFormatting sqref="AC36">
    <cfRule type="cellIs" dxfId="190" priority="28" operator="lessThan">
      <formula>0</formula>
    </cfRule>
  </conditionalFormatting>
  <conditionalFormatting sqref="I44">
    <cfRule type="cellIs" dxfId="189" priority="27" operator="lessThan">
      <formula>0</formula>
    </cfRule>
  </conditionalFormatting>
  <conditionalFormatting sqref="M44">
    <cfRule type="cellIs" dxfId="188" priority="26" operator="lessThan">
      <formula>0</formula>
    </cfRule>
  </conditionalFormatting>
  <conditionalFormatting sqref="Q44">
    <cfRule type="cellIs" dxfId="187" priority="25" operator="lessThan">
      <formula>0</formula>
    </cfRule>
  </conditionalFormatting>
  <conditionalFormatting sqref="U44">
    <cfRule type="cellIs" dxfId="186" priority="24" operator="lessThan">
      <formula>0</formula>
    </cfRule>
  </conditionalFormatting>
  <conditionalFormatting sqref="I52">
    <cfRule type="cellIs" dxfId="185" priority="21" operator="lessThan">
      <formula>0</formula>
    </cfRule>
  </conditionalFormatting>
  <conditionalFormatting sqref="U52">
    <cfRule type="cellIs" dxfId="184" priority="19" operator="lessThan">
      <formula>0</formula>
    </cfRule>
  </conditionalFormatting>
  <conditionalFormatting sqref="Y52">
    <cfRule type="cellIs" dxfId="183" priority="18" operator="lessThan">
      <formula>0</formula>
    </cfRule>
  </conditionalFormatting>
  <conditionalFormatting sqref="AC52">
    <cfRule type="cellIs" dxfId="182" priority="17" operator="lessThan">
      <formula>0</formula>
    </cfRule>
  </conditionalFormatting>
  <conditionalFormatting sqref="E28">
    <cfRule type="cellIs" dxfId="181" priority="16" operator="lessThan">
      <formula>0</formula>
    </cfRule>
  </conditionalFormatting>
  <conditionalFormatting sqref="E36">
    <cfRule type="cellIs" dxfId="180" priority="15" operator="lessThan">
      <formula>0</formula>
    </cfRule>
  </conditionalFormatting>
  <conditionalFormatting sqref="E44">
    <cfRule type="cellIs" dxfId="179" priority="14" operator="lessThan">
      <formula>0</formula>
    </cfRule>
  </conditionalFormatting>
  <conditionalFormatting sqref="E52">
    <cfRule type="cellIs" dxfId="178" priority="13" operator="lessThan">
      <formula>0</formula>
    </cfRule>
  </conditionalFormatting>
  <conditionalFormatting sqref="Q52">
    <cfRule type="cellIs" dxfId="177" priority="12" operator="lessThan">
      <formula>0</formula>
    </cfRule>
  </conditionalFormatting>
  <conditionalFormatting sqref="I12">
    <cfRule type="cellIs" dxfId="176" priority="11" operator="lessThan">
      <formula>0</formula>
    </cfRule>
  </conditionalFormatting>
  <conditionalFormatting sqref="U12">
    <cfRule type="cellIs" dxfId="175" priority="8" operator="lessThan">
      <formula>0</formula>
    </cfRule>
  </conditionalFormatting>
  <conditionalFormatting sqref="Y12">
    <cfRule type="cellIs" dxfId="174" priority="7" operator="lessThan">
      <formula>0</formula>
    </cfRule>
  </conditionalFormatting>
  <conditionalFormatting sqref="AC12">
    <cfRule type="cellIs" dxfId="173" priority="6" operator="lessThan">
      <formula>0</formula>
    </cfRule>
  </conditionalFormatting>
  <conditionalFormatting sqref="M52">
    <cfRule type="cellIs" dxfId="172" priority="5" operator="lessThan">
      <formula>0</formula>
    </cfRule>
  </conditionalFormatting>
  <conditionalFormatting sqref="M12">
    <cfRule type="cellIs" dxfId="171" priority="4" operator="lessThan">
      <formula>0</formula>
    </cfRule>
  </conditionalFormatting>
  <conditionalFormatting sqref="Y44">
    <cfRule type="cellIs" dxfId="170" priority="3" operator="lessThan">
      <formula>0</formula>
    </cfRule>
  </conditionalFormatting>
  <conditionalFormatting sqref="Q12">
    <cfRule type="cellIs" dxfId="169" priority="2" operator="lessThan">
      <formula>0</formula>
    </cfRule>
  </conditionalFormatting>
  <conditionalFormatting sqref="AC44">
    <cfRule type="cellIs" dxfId="168" priority="1" operator="lessThan">
      <formula>0</formula>
    </cfRule>
  </conditionalFormatting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0070C0"/>
  </sheetPr>
  <dimension ref="B1:AM57"/>
  <sheetViews>
    <sheetView zoomScale="70" zoomScaleNormal="70" workbookViewId="0">
      <selection activeCell="N12" sqref="N12:O14"/>
    </sheetView>
  </sheetViews>
  <sheetFormatPr defaultRowHeight="12.75" x14ac:dyDescent="0.2"/>
  <cols>
    <col min="1" max="1" width="2.7109375" customWidth="1"/>
    <col min="2" max="3" width="3.28515625" customWidth="1"/>
    <col min="4" max="4" width="10.7109375" customWidth="1"/>
    <col min="5" max="5" width="12.5703125" customWidth="1"/>
    <col min="6" max="7" width="3.42578125" customWidth="1"/>
    <col min="8" max="8" width="10.7109375" customWidth="1"/>
    <col min="9" max="9" width="12.7109375" customWidth="1"/>
    <col min="10" max="11" width="3.42578125" customWidth="1"/>
    <col min="12" max="12" width="10.7109375" customWidth="1"/>
    <col min="13" max="13" width="12.7109375" customWidth="1"/>
    <col min="14" max="15" width="3.42578125" customWidth="1"/>
    <col min="16" max="16" width="10.7109375" customWidth="1"/>
    <col min="17" max="17" width="12.7109375" customWidth="1"/>
    <col min="18" max="19" width="3.42578125" customWidth="1"/>
    <col min="20" max="20" width="10.7109375" customWidth="1"/>
    <col min="21" max="21" width="12.7109375" customWidth="1"/>
    <col min="22" max="23" width="3.42578125" customWidth="1"/>
    <col min="24" max="24" width="10.7109375" customWidth="1"/>
    <col min="25" max="25" width="12.7109375" customWidth="1"/>
    <col min="26" max="27" width="3.42578125" customWidth="1"/>
    <col min="28" max="28" width="10.7109375" customWidth="1"/>
    <col min="29" max="29" width="12.7109375" customWidth="1"/>
    <col min="30" max="30" width="2.7109375" customWidth="1"/>
    <col min="31" max="32" width="3.7109375" style="87" customWidth="1"/>
    <col min="33" max="33" width="21.85546875" style="87" bestFit="1" customWidth="1"/>
    <col min="34" max="34" width="10" bestFit="1" customWidth="1"/>
    <col min="35" max="264" width="8.7109375" customWidth="1"/>
  </cols>
  <sheetData>
    <row r="1" spans="2:39" ht="13.5" thickBot="1" x14ac:dyDescent="0.25">
      <c r="AE1" s="33" t="s">
        <v>61</v>
      </c>
    </row>
    <row r="2" spans="2:39" ht="12.75" customHeight="1" x14ac:dyDescent="0.2">
      <c r="B2" s="4"/>
      <c r="C2" s="108"/>
      <c r="D2" s="98" t="s">
        <v>52</v>
      </c>
      <c r="E2" s="88">
        <f>August!E55</f>
        <v>1200</v>
      </c>
      <c r="F2" s="181" t="str">
        <f ca="1">REPLACE(CELL("filename",A1),1,FIND("]",CELL("filename",A1)),"") &amp; " " &amp;Year</f>
        <v>September 2021</v>
      </c>
      <c r="G2" s="181"/>
      <c r="H2" s="181"/>
      <c r="I2" s="181"/>
      <c r="J2" s="181"/>
      <c r="K2" s="181"/>
      <c r="L2" s="181"/>
      <c r="M2" s="181"/>
      <c r="N2" s="181"/>
      <c r="O2" s="181"/>
      <c r="P2" s="181"/>
      <c r="Q2" s="181"/>
      <c r="R2" s="181"/>
      <c r="S2" s="181"/>
      <c r="T2" s="181"/>
      <c r="U2" s="181"/>
      <c r="V2" s="181"/>
      <c r="W2" s="181"/>
      <c r="X2" s="181"/>
      <c r="Y2" s="181"/>
      <c r="Z2" s="181"/>
      <c r="AA2" s="181"/>
      <c r="AB2" s="181"/>
      <c r="AC2" s="182"/>
      <c r="AE2" s="87">
        <v>1</v>
      </c>
      <c r="AG2" s="87" t="s">
        <v>51</v>
      </c>
    </row>
    <row r="3" spans="2:39" ht="12.75" customHeight="1" x14ac:dyDescent="0.2">
      <c r="B3" s="6"/>
      <c r="C3" s="87"/>
      <c r="D3" s="112" t="s">
        <v>62</v>
      </c>
      <c r="E3" s="7">
        <f>August!E56</f>
        <v>5000</v>
      </c>
      <c r="F3" s="183"/>
      <c r="G3" s="183"/>
      <c r="H3" s="183"/>
      <c r="I3" s="183"/>
      <c r="J3" s="183"/>
      <c r="K3" s="183"/>
      <c r="L3" s="183"/>
      <c r="M3" s="183"/>
      <c r="N3" s="183"/>
      <c r="O3" s="183"/>
      <c r="P3" s="183"/>
      <c r="Q3" s="183"/>
      <c r="R3" s="183"/>
      <c r="S3" s="183"/>
      <c r="T3" s="183"/>
      <c r="U3" s="183"/>
      <c r="V3" s="183"/>
      <c r="W3" s="183"/>
      <c r="X3" s="183"/>
      <c r="Y3" s="183"/>
      <c r="Z3" s="183"/>
      <c r="AA3" s="183"/>
      <c r="AB3" s="183"/>
      <c r="AC3" s="184"/>
      <c r="AE3" s="87">
        <v>2</v>
      </c>
      <c r="AG3" s="87" t="s">
        <v>60</v>
      </c>
    </row>
    <row r="4" spans="2:39" ht="13.5" customHeight="1" thickBot="1" x14ac:dyDescent="0.25">
      <c r="B4" s="11"/>
      <c r="C4" s="109"/>
      <c r="D4" s="99" t="s">
        <v>53</v>
      </c>
      <c r="E4" s="12">
        <f>August!E57</f>
        <v>-800</v>
      </c>
      <c r="F4" s="185"/>
      <c r="G4" s="185"/>
      <c r="H4" s="185"/>
      <c r="I4" s="185"/>
      <c r="J4" s="185"/>
      <c r="K4" s="185"/>
      <c r="L4" s="185"/>
      <c r="M4" s="185"/>
      <c r="N4" s="185"/>
      <c r="O4" s="185"/>
      <c r="P4" s="185"/>
      <c r="Q4" s="185"/>
      <c r="R4" s="185"/>
      <c r="S4" s="185"/>
      <c r="T4" s="185"/>
      <c r="U4" s="185"/>
      <c r="V4" s="185"/>
      <c r="W4" s="185"/>
      <c r="X4" s="185"/>
      <c r="Y4" s="185"/>
      <c r="Z4" s="185"/>
      <c r="AA4" s="185"/>
      <c r="AB4" s="185"/>
      <c r="AC4" s="186"/>
      <c r="AE4" s="87">
        <v>3</v>
      </c>
      <c r="AG4" s="87" t="s">
        <v>48</v>
      </c>
    </row>
    <row r="5" spans="2:39" ht="13.5" thickBot="1" x14ac:dyDescent="0.25">
      <c r="B5" s="187" t="s">
        <v>40</v>
      </c>
      <c r="C5" s="188"/>
      <c r="D5" s="188"/>
      <c r="E5" s="189"/>
      <c r="F5" s="187" t="s">
        <v>41</v>
      </c>
      <c r="G5" s="188"/>
      <c r="H5" s="188"/>
      <c r="I5" s="189"/>
      <c r="J5" s="187" t="s">
        <v>42</v>
      </c>
      <c r="K5" s="188"/>
      <c r="L5" s="188"/>
      <c r="M5" s="189"/>
      <c r="N5" s="187" t="s">
        <v>43</v>
      </c>
      <c r="O5" s="188"/>
      <c r="P5" s="188"/>
      <c r="Q5" s="189"/>
      <c r="R5" s="187" t="s">
        <v>44</v>
      </c>
      <c r="S5" s="188"/>
      <c r="T5" s="188"/>
      <c r="U5" s="189"/>
      <c r="V5" s="187" t="s">
        <v>45</v>
      </c>
      <c r="W5" s="188"/>
      <c r="X5" s="188"/>
      <c r="Y5" s="189"/>
      <c r="Z5" s="187" t="s">
        <v>39</v>
      </c>
      <c r="AA5" s="188"/>
      <c r="AB5" s="188"/>
      <c r="AC5" s="189"/>
      <c r="AE5" s="33" t="s">
        <v>46</v>
      </c>
      <c r="AH5" s="1" t="s">
        <v>54</v>
      </c>
      <c r="AK5" s="93"/>
      <c r="AL5" s="94"/>
    </row>
    <row r="6" spans="2:39" ht="13.5" thickBot="1" x14ac:dyDescent="0.25">
      <c r="B6" s="124" t="s">
        <v>47</v>
      </c>
      <c r="C6" s="125" t="s">
        <v>59</v>
      </c>
      <c r="D6" s="125" t="s">
        <v>49</v>
      </c>
      <c r="E6" s="126" t="s">
        <v>50</v>
      </c>
      <c r="F6" s="124" t="s">
        <v>47</v>
      </c>
      <c r="G6" s="125" t="s">
        <v>59</v>
      </c>
      <c r="H6" s="125" t="s">
        <v>49</v>
      </c>
      <c r="I6" s="126" t="s">
        <v>50</v>
      </c>
      <c r="J6" s="124" t="s">
        <v>47</v>
      </c>
      <c r="K6" s="125" t="s">
        <v>59</v>
      </c>
      <c r="L6" s="125" t="s">
        <v>49</v>
      </c>
      <c r="M6" s="126" t="s">
        <v>50</v>
      </c>
      <c r="N6" s="124" t="s">
        <v>47</v>
      </c>
      <c r="O6" s="125" t="s">
        <v>59</v>
      </c>
      <c r="P6" s="125" t="s">
        <v>49</v>
      </c>
      <c r="Q6" s="126" t="s">
        <v>50</v>
      </c>
      <c r="R6" s="124" t="s">
        <v>47</v>
      </c>
      <c r="S6" s="125" t="s">
        <v>59</v>
      </c>
      <c r="T6" s="125" t="s">
        <v>49</v>
      </c>
      <c r="U6" s="126" t="s">
        <v>50</v>
      </c>
      <c r="V6" s="124" t="s">
        <v>47</v>
      </c>
      <c r="W6" s="125" t="s">
        <v>59</v>
      </c>
      <c r="X6" s="125" t="s">
        <v>49</v>
      </c>
      <c r="Y6" s="126" t="s">
        <v>50</v>
      </c>
      <c r="Z6" s="124" t="s">
        <v>47</v>
      </c>
      <c r="AA6" s="125" t="s">
        <v>59</v>
      </c>
      <c r="AB6" s="125" t="s">
        <v>49</v>
      </c>
      <c r="AC6" s="126" t="s">
        <v>50</v>
      </c>
      <c r="AE6">
        <v>0</v>
      </c>
      <c r="AF6" s="94"/>
      <c r="AG6" t="s">
        <v>58</v>
      </c>
      <c r="AH6">
        <f t="array" ref="AH6">SUM(IF($B$7:$B$11=AE6,$E$7:$E$11),IF($F$7:$F$11=AE6,$I$7:$I$11),IF($J$7:$J$11=AE6,$M$7:$M$11),IF($N$7:$N$11=AE6,$Q$7:$Q$11),IF($R$7:$R$11=AE6,$U$7:$U$11),IF($V$7:$V$11=AE6,$Y$7:$Y$11),IF($Z$7:$Z$11=AE6,$AC$7:$AC$11),
IF($B$15:$B$19=AE6,$E$15:$E$19),IF($F$15:$F$19=AE6,$I$15:$I$19),IF($J$15:$J$19=AE6,$M$15:$M$19),IF($N$15:$N$19=AE6,$Q$15:$Q$19),IF($R$15:$R$19=AE6,$U$15:$U$19),IF($V$15:$V$19=AE6,$Y$15:$Y$19),IF($Z$15:$Z$19=AE6,$AC$15:$AC$19),
IF($B$23:$B$27=AE6,$E$23:$E$27),IF($F$23:$F$27=AE6,$I$23:$I$27),IF($J$23:$J$27=AE6,$M$23:$M$27),IF($N$23:$N$27=AE6,$Q$23:$Q$27),IF($R$23:$R$27=AE6,$U$23:$U$27),IF($V$23:$V$27=AE6,$Y$23:$Y$27),IF($Z$23:$Z$27=AE6,$AC$23:$AC$27),
IF($B$31:$B$35=AE6,$E$31:$E$35),IF($F$31:$F$35=AE6,$I$31:$I$35),IF($J$31:$J$35=AE6,$M$31:$M$35),IF($N$31:$N$35=AE6,$Q$31:$Q$35),IF($R$31:$R$35=AE6,$U$31:$U$35),IF($V$31:$V$35=AE6,$Y$31:$Y$35),IF($Z$31:$Z$35=AE6,$AC$31:$AC$35),
IF($B$39:$B$43=AE6,$E$39:$E$43),IF($F$39:$F$43=AE6,$I$39:$I$43),IF($J$39:$J$43=AE6,$M$39:$M$43),IF($N$39:$N$43=AE6,$Q$39:$Q$43),IF($R$39:$R$43=AE6,$U$39:$U$43),IF($V$39:$V$43=AE6,$Y$39:$Y$43),IF($Z$39:$Z$43=AE6,$AC$39:$AC$43),
IF($B$47:$B$51=AE6,$E$47:$E$51),IF($F$47:$F$51=AE6,$I$47:$I$51),IF($J$47:$J$51=AE6,$M$47:$M$51),IF($N$47:$N$51=AE6,$Q$47:$Q$51),IF($R$47:$R$51=AE6,$U$47:$U$51),IF($V$47:$V$51=AE6,$Y$47:$Y$51),IF($Z$47:$Z$51=AE6,$AC$47:$AC$51))</f>
        <v>0</v>
      </c>
    </row>
    <row r="7" spans="2:39" s="89" customFormat="1" x14ac:dyDescent="0.2">
      <c r="B7" s="127"/>
      <c r="C7" s="128"/>
      <c r="D7" s="129"/>
      <c r="E7" s="130"/>
      <c r="F7" s="127"/>
      <c r="G7" s="128"/>
      <c r="H7" s="129"/>
      <c r="I7" s="130"/>
      <c r="J7" s="131"/>
      <c r="K7" s="132"/>
      <c r="L7" s="133"/>
      <c r="M7" s="134"/>
      <c r="N7" s="102"/>
      <c r="O7" s="96"/>
      <c r="P7" s="107"/>
      <c r="Q7" s="56"/>
      <c r="R7" s="101"/>
      <c r="S7" s="111"/>
      <c r="T7" s="106"/>
      <c r="U7" s="100"/>
      <c r="V7" s="102"/>
      <c r="W7" s="96"/>
      <c r="X7" s="107"/>
      <c r="Y7" s="56"/>
      <c r="Z7" s="101"/>
      <c r="AA7" s="111"/>
      <c r="AB7" s="106"/>
      <c r="AC7" s="100"/>
      <c r="AE7" s="5">
        <v>1</v>
      </c>
      <c r="AF7" s="94"/>
      <c r="AG7" s="9" t="str">
        <f>January!AG7</f>
        <v>Groceries</v>
      </c>
      <c r="AH7">
        <f t="array" ref="AH7">SUM(IF($B$7:$B$11=AE7,$E$7:$E$11),IF($F$7:$F$11=AE7,$I$7:$I$11),IF($J$7:$J$11=AE7,$M$7:$M$11),IF($N$7:$N$11=AE7,$Q$7:$Q$11),IF($R$7:$R$11=AE7,$U$7:$U$11),IF($V$7:$V$11=AE7,$Y$7:$Y$11),IF($Z$7:$Z$11=AE7,$AC$7:$AC$11),
IF($B$15:$B$19=AE7,$E$15:$E$19),IF($F$15:$F$19=AE7,$I$15:$I$19),IF($J$15:$J$19=AE7,$M$15:$M$19),IF($N$15:$N$19=AE7,$Q$15:$Q$19),IF($R$15:$R$19=AE7,$U$15:$U$19),IF($V$15:$V$19=AE7,$Y$15:$Y$19),IF($Z$15:$Z$19=AE7,$AC$15:$AC$19),
IF($B$23:$B$27=AE7,$E$23:$E$27),IF($F$23:$F$27=AE7,$I$23:$I$27),IF($J$23:$J$27=AE7,$M$23:$M$27),IF($N$23:$N$27=AE7,$Q$23:$Q$27),IF($R$23:$R$27=AE7,$U$23:$U$27),IF($V$23:$V$27=AE7,$Y$23:$Y$27),IF($Z$23:$Z$27=AE7,$AC$23:$AC$27),
IF($B$31:$B$35=AE7,$E$31:$E$35),IF($F$31:$F$35=AE7,$I$31:$I$35),IF($J$31:$J$35=AE7,$M$31:$M$35),IF($N$31:$N$35=AE7,$Q$31:$Q$35),IF($R$31:$R$35=AE7,$U$31:$U$35),IF($V$31:$V$35=AE7,$Y$31:$Y$35),IF($Z$31:$Z$35=AE7,$AC$31:$AC$35),
IF($B$39:$B$43=AE7,$E$39:$E$43),IF($F$39:$F$43=AE7,$I$39:$I$43),IF($J$39:$J$43=AE7,$M$39:$M$43),IF($N$39:$N$43=AE7,$Q$39:$Q$43),IF($R$39:$R$43=AE7,$U$39:$U$43),IF($V$39:$V$43=AE7,$Y$39:$Y$43),IF($Z$39:$Z$43=AE7,$AC$39:$AC$43),
IF($B$47:$B$51=AE7,$E$47:$E$51),IF($F$47:$F$51=AE7,$I$47:$I$51),IF($J$47:$J$51=AE7,$M$47:$M$51),IF($N$47:$N$51=AE7,$Q$47:$Q$51),IF($R$47:$R$51=AE7,$U$47:$U$51),IF($V$47:$V$51=AE7,$Y$47:$Y$51),IF($Z$47:$Z$51=AE7,$AC$47:$AC$51))</f>
        <v>0</v>
      </c>
      <c r="AJ7" s="5"/>
      <c r="AK7" s="5"/>
      <c r="AL7" s="9"/>
      <c r="AM7"/>
    </row>
    <row r="8" spans="2:39" s="89" customFormat="1" x14ac:dyDescent="0.2">
      <c r="B8" s="131"/>
      <c r="C8" s="132"/>
      <c r="D8" s="133"/>
      <c r="E8" s="134"/>
      <c r="F8" s="131"/>
      <c r="G8" s="132"/>
      <c r="H8" s="133"/>
      <c r="I8" s="134"/>
      <c r="J8" s="131"/>
      <c r="K8" s="132"/>
      <c r="L8" s="133"/>
      <c r="M8" s="134"/>
      <c r="N8" s="102"/>
      <c r="O8" s="96"/>
      <c r="P8" s="107"/>
      <c r="Q8" s="56"/>
      <c r="R8" s="102"/>
      <c r="S8" s="96"/>
      <c r="T8" s="107"/>
      <c r="U8" s="56"/>
      <c r="V8" s="102"/>
      <c r="W8" s="96"/>
      <c r="X8" s="107"/>
      <c r="Y8" s="56"/>
      <c r="Z8" s="102"/>
      <c r="AA8" s="96"/>
      <c r="AB8" s="107"/>
      <c r="AC8" s="56"/>
      <c r="AE8" s="5">
        <v>2</v>
      </c>
      <c r="AF8" s="94"/>
      <c r="AG8" s="9" t="str">
        <f>January!AG8</f>
        <v>Gasoline</v>
      </c>
      <c r="AH8">
        <f t="array" ref="AH8">SUM(IF($B$7:$B$11=AE8,$E$7:$E$11),IF($F$7:$F$11=AE8,$I$7:$I$11),IF($J$7:$J$11=AE8,$M$7:$M$11),IF($N$7:$N$11=AE8,$Q$7:$Q$11),IF($R$7:$R$11=AE8,$U$7:$U$11),IF($V$7:$V$11=AE8,$Y$7:$Y$11),IF($Z$7:$Z$11=AE8,$AC$7:$AC$11),
IF($B$15:$B$19=AE8,$E$15:$E$19),IF($F$15:$F$19=AE8,$I$15:$I$19),IF($J$15:$J$19=AE8,$M$15:$M$19),IF($N$15:$N$19=AE8,$Q$15:$Q$19),IF($R$15:$R$19=AE8,$U$15:$U$19),IF($V$15:$V$19=AE8,$Y$15:$Y$19),IF($Z$15:$Z$19=AE8,$AC$15:$AC$19),
IF($B$23:$B$27=AE8,$E$23:$E$27),IF($F$23:$F$27=AE8,$I$23:$I$27),IF($J$23:$J$27=AE8,$M$23:$M$27),IF($N$23:$N$27=AE8,$Q$23:$Q$27),IF($R$23:$R$27=AE8,$U$23:$U$27),IF($V$23:$V$27=AE8,$Y$23:$Y$27),IF($Z$23:$Z$27=AE8,$AC$23:$AC$27),
IF($B$31:$B$35=AE8,$E$31:$E$35),IF($F$31:$F$35=AE8,$I$31:$I$35),IF($J$31:$J$35=AE8,$M$31:$M$35),IF($N$31:$N$35=AE8,$Q$31:$Q$35),IF($R$31:$R$35=AE8,$U$31:$U$35),IF($V$31:$V$35=AE8,$Y$31:$Y$35),IF($Z$31:$Z$35=AE8,$AC$31:$AC$35),
IF($B$39:$B$43=AE8,$E$39:$E$43),IF($F$39:$F$43=AE8,$I$39:$I$43),IF($J$39:$J$43=AE8,$M$39:$M$43),IF($N$39:$N$43=AE8,$Q$39:$Q$43),IF($R$39:$R$43=AE8,$U$39:$U$43),IF($V$39:$V$43=AE8,$Y$39:$Y$43),IF($Z$39:$Z$43=AE8,$AC$39:$AC$43),
IF($B$47:$B$51=AE8,$E$47:$E$51),IF($F$47:$F$51=AE8,$I$47:$I$51),IF($J$47:$J$51=AE8,$M$47:$M$51),IF($N$47:$N$51=AE8,$Q$47:$Q$51),IF($R$47:$R$51=AE8,$U$47:$U$51),IF($V$47:$V$51=AE8,$Y$47:$Y$51),IF($Z$47:$Z$51=AE8,$AC$47:$AC$51))</f>
        <v>0</v>
      </c>
      <c r="AJ8" s="5"/>
      <c r="AK8" s="5"/>
      <c r="AL8" s="9"/>
      <c r="AM8"/>
    </row>
    <row r="9" spans="2:39" s="89" customFormat="1" x14ac:dyDescent="0.2">
      <c r="B9" s="131"/>
      <c r="C9" s="132"/>
      <c r="D9" s="133"/>
      <c r="E9" s="134"/>
      <c r="F9" s="131"/>
      <c r="G9" s="132"/>
      <c r="H9" s="133"/>
      <c r="I9" s="134"/>
      <c r="J9" s="131"/>
      <c r="K9" s="132"/>
      <c r="L9" s="133"/>
      <c r="M9" s="134"/>
      <c r="N9" s="102"/>
      <c r="O9" s="96"/>
      <c r="P9" s="107"/>
      <c r="Q9" s="56"/>
      <c r="R9" s="102"/>
      <c r="S9" s="96"/>
      <c r="T9" s="107"/>
      <c r="U9" s="56"/>
      <c r="V9" s="102"/>
      <c r="W9" s="96"/>
      <c r="X9" s="107"/>
      <c r="Y9" s="56"/>
      <c r="Z9" s="102"/>
      <c r="AA9" s="96"/>
      <c r="AB9" s="107"/>
      <c r="AC9" s="56"/>
      <c r="AE9" s="5">
        <v>3</v>
      </c>
      <c r="AF9" s="94"/>
      <c r="AG9" s="9" t="str">
        <f>January!AG9</f>
        <v>User 1 CASH</v>
      </c>
      <c r="AH9">
        <f t="array" ref="AH9">SUM(IF($B$7:$B$11=AE9,$E$7:$E$11),IF($F$7:$F$11=AE9,$I$7:$I$11),IF($J$7:$J$11=AE9,$M$7:$M$11),IF($N$7:$N$11=AE9,$Q$7:$Q$11),IF($R$7:$R$11=AE9,$U$7:$U$11),IF($V$7:$V$11=AE9,$Y$7:$Y$11),IF($Z$7:$Z$11=AE9,$AC$7:$AC$11),
IF($B$15:$B$19=AE9,$E$15:$E$19),IF($F$15:$F$19=AE9,$I$15:$I$19),IF($J$15:$J$19=AE9,$M$15:$M$19),IF($N$15:$N$19=AE9,$Q$15:$Q$19),IF($R$15:$R$19=AE9,$U$15:$U$19),IF($V$15:$V$19=AE9,$Y$15:$Y$19),IF($Z$15:$Z$19=AE9,$AC$15:$AC$19),
IF($B$23:$B$27=AE9,$E$23:$E$27),IF($F$23:$F$27=AE9,$I$23:$I$27),IF($J$23:$J$27=AE9,$M$23:$M$27),IF($N$23:$N$27=AE9,$Q$23:$Q$27),IF($R$23:$R$27=AE9,$U$23:$U$27),IF($V$23:$V$27=AE9,$Y$23:$Y$27),IF($Z$23:$Z$27=AE9,$AC$23:$AC$27),
IF($B$31:$B$35=AE9,$E$31:$E$35),IF($F$31:$F$35=AE9,$I$31:$I$35),IF($J$31:$J$35=AE9,$M$31:$M$35),IF($N$31:$N$35=AE9,$Q$31:$Q$35),IF($R$31:$R$35=AE9,$U$31:$U$35),IF($V$31:$V$35=AE9,$Y$31:$Y$35),IF($Z$31:$Z$35=AE9,$AC$31:$AC$35),
IF($B$39:$B$43=AE9,$E$39:$E$43),IF($F$39:$F$43=AE9,$I$39:$I$43),IF($J$39:$J$43=AE9,$M$39:$M$43),IF($N$39:$N$43=AE9,$Q$39:$Q$43),IF($R$39:$R$43=AE9,$U$39:$U$43),IF($V$39:$V$43=AE9,$Y$39:$Y$43),IF($Z$39:$Z$43=AE9,$AC$39:$AC$43),
IF($B$47:$B$51=AE9,$E$47:$E$51),IF($F$47:$F$51=AE9,$I$47:$I$51),IF($J$47:$J$51=AE9,$M$47:$M$51),IF($N$47:$N$51=AE9,$Q$47:$Q$51),IF($R$47:$R$51=AE9,$U$47:$U$51),IF($V$47:$V$51=AE9,$Y$47:$Y$51),IF($Z$47:$Z$51=AE9,$AC$47:$AC$51))</f>
        <v>0</v>
      </c>
      <c r="AJ9" s="5"/>
      <c r="AK9" s="5"/>
      <c r="AL9" s="9"/>
      <c r="AM9"/>
    </row>
    <row r="10" spans="2:39" s="89" customFormat="1" x14ac:dyDescent="0.2">
      <c r="B10" s="131"/>
      <c r="C10" s="132"/>
      <c r="D10" s="133"/>
      <c r="E10" s="134"/>
      <c r="F10" s="131"/>
      <c r="G10" s="132"/>
      <c r="H10" s="133"/>
      <c r="I10" s="134"/>
      <c r="J10" s="131"/>
      <c r="K10" s="132"/>
      <c r="L10" s="133"/>
      <c r="M10" s="134"/>
      <c r="N10" s="102"/>
      <c r="O10" s="96"/>
      <c r="P10" s="107"/>
      <c r="Q10" s="56"/>
      <c r="R10" s="102"/>
      <c r="S10" s="96"/>
      <c r="T10" s="107"/>
      <c r="U10" s="56"/>
      <c r="V10" s="102"/>
      <c r="W10" s="96"/>
      <c r="X10" s="107"/>
      <c r="Y10" s="56"/>
      <c r="Z10" s="102"/>
      <c r="AA10" s="96"/>
      <c r="AB10" s="107"/>
      <c r="AC10" s="56"/>
      <c r="AE10" s="5">
        <v>4</v>
      </c>
      <c r="AF10" s="94"/>
      <c r="AG10" s="9" t="str">
        <f>January!AG10</f>
        <v>User 2 CASH</v>
      </c>
      <c r="AH10">
        <f t="array" ref="AH10">SUM(IF($B$7:$B$11=AE10,$E$7:$E$11),IF($F$7:$F$11=AE10,$I$7:$I$11),IF($J$7:$J$11=AE10,$M$7:$M$11),IF($N$7:$N$11=AE10,$Q$7:$Q$11),IF($R$7:$R$11=AE10,$U$7:$U$11),IF($V$7:$V$11=AE10,$Y$7:$Y$11),IF($Z$7:$Z$11=AE10,$AC$7:$AC$11),
IF($B$15:$B$19=AE10,$E$15:$E$19),IF($F$15:$F$19=AE10,$I$15:$I$19),IF($J$15:$J$19=AE10,$M$15:$M$19),IF($N$15:$N$19=AE10,$Q$15:$Q$19),IF($R$15:$R$19=AE10,$U$15:$U$19),IF($V$15:$V$19=AE10,$Y$15:$Y$19),IF($Z$15:$Z$19=AE10,$AC$15:$AC$19),
IF($B$23:$B$27=AE10,$E$23:$E$27),IF($F$23:$F$27=AE10,$I$23:$I$27),IF($J$23:$J$27=AE10,$M$23:$M$27),IF($N$23:$N$27=AE10,$Q$23:$Q$27),IF($R$23:$R$27=AE10,$U$23:$U$27),IF($V$23:$V$27=AE10,$Y$23:$Y$27),IF($Z$23:$Z$27=AE10,$AC$23:$AC$27),
IF($B$31:$B$35=AE10,$E$31:$E$35),IF($F$31:$F$35=AE10,$I$31:$I$35),IF($J$31:$J$35=AE10,$M$31:$M$35),IF($N$31:$N$35=AE10,$Q$31:$Q$35),IF($R$31:$R$35=AE10,$U$31:$U$35),IF($V$31:$V$35=AE10,$Y$31:$Y$35),IF($Z$31:$Z$35=AE10,$AC$31:$AC$35),
IF($B$39:$B$43=AE10,$E$39:$E$43),IF($F$39:$F$43=AE10,$I$39:$I$43),IF($J$39:$J$43=AE10,$M$39:$M$43),IF($N$39:$N$43=AE10,$Q$39:$Q$43),IF($R$39:$R$43=AE10,$U$39:$U$43),IF($V$39:$V$43=AE10,$Y$39:$Y$43),IF($Z$39:$Z$43=AE10,$AC$39:$AC$43),
IF($B$47:$B$51=AE10,$E$47:$E$51),IF($F$47:$F$51=AE10,$I$47:$I$51),IF($J$47:$J$51=AE10,$M$47:$M$51),IF($N$47:$N$51=AE10,$Q$47:$Q$51),IF($R$47:$R$51=AE10,$U$47:$U$51),IF($V$47:$V$51=AE10,$Y$47:$Y$51),IF($Z$47:$Z$51=AE10,$AC$47:$AC$51))</f>
        <v>0</v>
      </c>
      <c r="AJ10" s="5"/>
      <c r="AK10" s="5"/>
      <c r="AL10" s="9"/>
      <c r="AM10"/>
    </row>
    <row r="11" spans="2:39" s="89" customFormat="1" x14ac:dyDescent="0.2">
      <c r="B11" s="131"/>
      <c r="C11" s="132"/>
      <c r="D11" s="133"/>
      <c r="E11" s="134"/>
      <c r="F11" s="131"/>
      <c r="G11" s="132"/>
      <c r="H11" s="133"/>
      <c r="I11" s="134"/>
      <c r="J11" s="131"/>
      <c r="K11" s="132"/>
      <c r="L11" s="133"/>
      <c r="M11" s="134"/>
      <c r="N11" s="102"/>
      <c r="O11" s="96"/>
      <c r="P11" s="107"/>
      <c r="Q11" s="56"/>
      <c r="R11" s="102"/>
      <c r="S11" s="96"/>
      <c r="T11" s="107"/>
      <c r="U11" s="56"/>
      <c r="V11" s="102"/>
      <c r="W11" s="96"/>
      <c r="X11" s="107"/>
      <c r="Y11" s="56"/>
      <c r="Z11" s="102"/>
      <c r="AA11" s="96"/>
      <c r="AB11" s="107"/>
      <c r="AC11" s="56"/>
      <c r="AE11" s="5">
        <v>5</v>
      </c>
      <c r="AF11" s="94"/>
      <c r="AG11" s="9" t="str">
        <f>January!AG11</f>
        <v>Recreation</v>
      </c>
      <c r="AH11">
        <f t="array" ref="AH11">SUM(IF($B$7:$B$11=AE11,$E$7:$E$11),IF($F$7:$F$11=AE11,$I$7:$I$11),IF($J$7:$J$11=AE11,$M$7:$M$11),IF($N$7:$N$11=AE11,$Q$7:$Q$11),IF($R$7:$R$11=AE11,$U$7:$U$11),IF($V$7:$V$11=AE11,$Y$7:$Y$11),IF($Z$7:$Z$11=AE11,$AC$7:$AC$11),
IF($B$15:$B$19=AE11,$E$15:$E$19),IF($F$15:$F$19=AE11,$I$15:$I$19),IF($J$15:$J$19=AE11,$M$15:$M$19),IF($N$15:$N$19=AE11,$Q$15:$Q$19),IF($R$15:$R$19=AE11,$U$15:$U$19),IF($V$15:$V$19=AE11,$Y$15:$Y$19),IF($Z$15:$Z$19=AE11,$AC$15:$AC$19),
IF($B$23:$B$27=AE11,$E$23:$E$27),IF($F$23:$F$27=AE11,$I$23:$I$27),IF($J$23:$J$27=AE11,$M$23:$M$27),IF($N$23:$N$27=AE11,$Q$23:$Q$27),IF($R$23:$R$27=AE11,$U$23:$U$27),IF($V$23:$V$27=AE11,$Y$23:$Y$27),IF($Z$23:$Z$27=AE11,$AC$23:$AC$27),
IF($B$31:$B$35=AE11,$E$31:$E$35),IF($F$31:$F$35=AE11,$I$31:$I$35),IF($J$31:$J$35=AE11,$M$31:$M$35),IF($N$31:$N$35=AE11,$Q$31:$Q$35),IF($R$31:$R$35=AE11,$U$31:$U$35),IF($V$31:$V$35=AE11,$Y$31:$Y$35),IF($Z$31:$Z$35=AE11,$AC$31:$AC$35),
IF($B$39:$B$43=AE11,$E$39:$E$43),IF($F$39:$F$43=AE11,$I$39:$I$43),IF($J$39:$J$43=AE11,$M$39:$M$43),IF($N$39:$N$43=AE11,$Q$39:$Q$43),IF($R$39:$R$43=AE11,$U$39:$U$43),IF($V$39:$V$43=AE11,$Y$39:$Y$43),IF($Z$39:$Z$43=AE11,$AC$39:$AC$43),
IF($B$47:$B$51=AE11,$E$47:$E$51),IF($F$47:$F$51=AE11,$I$47:$I$51),IF($J$47:$J$51=AE11,$M$47:$M$51),IF($N$47:$N$51=AE11,$Q$47:$Q$51),IF($R$47:$R$51=AE11,$U$47:$U$51),IF($V$47:$V$51=AE11,$Y$47:$Y$51),IF($Z$47:$Z$51=AE11,$AC$47:$AC$51))</f>
        <v>0</v>
      </c>
      <c r="AJ11" s="5"/>
      <c r="AK11" s="5"/>
      <c r="AL11" s="9"/>
      <c r="AM11"/>
    </row>
    <row r="12" spans="2:39" s="89" customFormat="1" x14ac:dyDescent="0.2">
      <c r="B12" s="177">
        <v>29</v>
      </c>
      <c r="C12" s="178"/>
      <c r="D12" s="133" t="s">
        <v>51</v>
      </c>
      <c r="E12" s="134">
        <f t="array" ref="E12">E2+SUM(IF(C7:C11=1,E7:E11))</f>
        <v>1200</v>
      </c>
      <c r="F12" s="177">
        <f>B12+1</f>
        <v>30</v>
      </c>
      <c r="G12" s="178"/>
      <c r="H12" s="133" t="s">
        <v>51</v>
      </c>
      <c r="I12" s="134">
        <f t="array" ref="I12">E12+SUM(IF(G7:G11=1,I7:I11))</f>
        <v>1200</v>
      </c>
      <c r="J12" s="177">
        <f>F12+1</f>
        <v>31</v>
      </c>
      <c r="K12" s="178"/>
      <c r="L12" s="133" t="s">
        <v>51</v>
      </c>
      <c r="M12" s="134">
        <f t="array" ref="M12">I12+SUM(IF(K7:K11=1,M7:M11))</f>
        <v>1200</v>
      </c>
      <c r="N12" s="173">
        <v>1</v>
      </c>
      <c r="O12" s="174"/>
      <c r="P12" s="107" t="s">
        <v>51</v>
      </c>
      <c r="Q12" s="56">
        <f t="array" ref="Q12">M12+SUM(IF(O7:O11=1,Q7:Q11))</f>
        <v>1200</v>
      </c>
      <c r="R12" s="173">
        <f>N12+1</f>
        <v>2</v>
      </c>
      <c r="S12" s="174"/>
      <c r="T12" s="107" t="s">
        <v>51</v>
      </c>
      <c r="U12" s="56">
        <f t="array" ref="U12">Q12+SUM(IF(S7:S11=1,U7:U11))</f>
        <v>1200</v>
      </c>
      <c r="V12" s="173">
        <f>R12+1</f>
        <v>3</v>
      </c>
      <c r="W12" s="174"/>
      <c r="X12" s="107" t="s">
        <v>51</v>
      </c>
      <c r="Y12" s="56">
        <f t="array" ref="Y12">U12+SUM(IF(W7:W11=1,Y7:Y11))</f>
        <v>1200</v>
      </c>
      <c r="Z12" s="190">
        <f>V12+1</f>
        <v>4</v>
      </c>
      <c r="AA12" s="191"/>
      <c r="AB12" s="104" t="s">
        <v>51</v>
      </c>
      <c r="AC12" s="47">
        <f t="array" ref="AC12">Y12+SUM(IF(AA7:AA11=1,AC7:AC11))</f>
        <v>1200</v>
      </c>
      <c r="AE12" s="5">
        <v>6</v>
      </c>
      <c r="AF12" s="94"/>
      <c r="AG12" s="9" t="str">
        <f>January!AG12</f>
        <v>Work Exp</v>
      </c>
      <c r="AH12">
        <f t="array" ref="AH12">SUM(IF($B$7:$B$11=AE12,$E$7:$E$11),IF($F$7:$F$11=AE12,$I$7:$I$11),IF($J$7:$J$11=AE12,$M$7:$M$11),IF($N$7:$N$11=AE12,$Q$7:$Q$11),IF($R$7:$R$11=AE12,$U$7:$U$11),IF($V$7:$V$11=AE12,$Y$7:$Y$11),IF($Z$7:$Z$11=AE12,$AC$7:$AC$11),
IF($B$15:$B$19=AE12,$E$15:$E$19),IF($F$15:$F$19=AE12,$I$15:$I$19),IF($J$15:$J$19=AE12,$M$15:$M$19),IF($N$15:$N$19=AE12,$Q$15:$Q$19),IF($R$15:$R$19=AE12,$U$15:$U$19),IF($V$15:$V$19=AE12,$Y$15:$Y$19),IF($Z$15:$Z$19=AE12,$AC$15:$AC$19),
IF($B$23:$B$27=AE12,$E$23:$E$27),IF($F$23:$F$27=AE12,$I$23:$I$27),IF($J$23:$J$27=AE12,$M$23:$M$27),IF($N$23:$N$27=AE12,$Q$23:$Q$27),IF($R$23:$R$27=AE12,$U$23:$U$27),IF($V$23:$V$27=AE12,$Y$23:$Y$27),IF($Z$23:$Z$27=AE12,$AC$23:$AC$27),
IF($B$31:$B$35=AE12,$E$31:$E$35),IF($F$31:$F$35=AE12,$I$31:$I$35),IF($J$31:$J$35=AE12,$M$31:$M$35),IF($N$31:$N$35=AE12,$Q$31:$Q$35),IF($R$31:$R$35=AE12,$U$31:$U$35),IF($V$31:$V$35=AE12,$Y$31:$Y$35),IF($Z$31:$Z$35=AE12,$AC$31:$AC$35),
IF($B$39:$B$43=AE12,$E$39:$E$43),IF($F$39:$F$43=AE12,$I$39:$I$43),IF($J$39:$J$43=AE12,$M$39:$M$43),IF($N$39:$N$43=AE12,$Q$39:$Q$43),IF($R$39:$R$43=AE12,$U$39:$U$43),IF($V$39:$V$43=AE12,$Y$39:$Y$43),IF($Z$39:$Z$43=AE12,$AC$39:$AC$43),
IF($B$47:$B$51=AE12,$E$47:$E$51),IF($F$47:$F$51=AE12,$I$47:$I$51),IF($J$47:$J$51=AE12,$M$47:$M$51),IF($N$47:$N$51=AE12,$Q$47:$Q$51),IF($R$47:$R$51=AE12,$U$47:$U$51),IF($V$47:$V$51=AE12,$Y$47:$Y$51),IF($Z$47:$Z$51=AE12,$AC$47:$AC$51))</f>
        <v>0</v>
      </c>
      <c r="AJ12" s="5"/>
      <c r="AK12" s="5"/>
      <c r="AL12" s="9"/>
      <c r="AM12"/>
    </row>
    <row r="13" spans="2:39" s="89" customFormat="1" x14ac:dyDescent="0.2">
      <c r="B13" s="177"/>
      <c r="C13" s="178"/>
      <c r="D13" s="133" t="s">
        <v>60</v>
      </c>
      <c r="E13" s="135">
        <f t="array" ref="E13">E3+SUM(IF(C7:C11=2,E7:E11))-SUM(IF(B7:B11={33},E7:E11))</f>
        <v>5000</v>
      </c>
      <c r="F13" s="177"/>
      <c r="G13" s="178"/>
      <c r="H13" s="133" t="s">
        <v>60</v>
      </c>
      <c r="I13" s="135">
        <f t="array" ref="I13">E13+SUM(IF(G7:G11=2,I7:I11))-SUM(IF(F7:F11={33},I7:I11))</f>
        <v>5000</v>
      </c>
      <c r="J13" s="177"/>
      <c r="K13" s="178"/>
      <c r="L13" s="133" t="s">
        <v>60</v>
      </c>
      <c r="M13" s="135">
        <f t="array" ref="M13">I13+SUM(IF(K7:K11=2,M7:M11))-SUM(IF(J7:J11={33},M7:M11))</f>
        <v>5000</v>
      </c>
      <c r="N13" s="173"/>
      <c r="O13" s="174"/>
      <c r="P13" s="107" t="s">
        <v>60</v>
      </c>
      <c r="Q13" s="152">
        <f t="array" ref="Q13">M13+SUM(IF(O7:O11=2,Q7:Q11))-SUM(IF(N7:N11={33},Q7:Q11))</f>
        <v>5000</v>
      </c>
      <c r="R13" s="173"/>
      <c r="S13" s="174"/>
      <c r="T13" s="107" t="s">
        <v>60</v>
      </c>
      <c r="U13" s="152">
        <f t="array" ref="U13">Q13+SUM(IF(S7:S11=2,U7:U11))-SUM(IF(R7:R11={33},U7:U11))</f>
        <v>5000</v>
      </c>
      <c r="V13" s="173"/>
      <c r="W13" s="174"/>
      <c r="X13" s="107" t="s">
        <v>60</v>
      </c>
      <c r="Y13" s="152">
        <f t="array" ref="Y13">U13+SUM(IF(W7:W11=2,Y7:Y11))-SUM(IF(V7:V11={33},Y7:Y11))</f>
        <v>5000</v>
      </c>
      <c r="Z13" s="190"/>
      <c r="AA13" s="191"/>
      <c r="AB13" s="104" t="s">
        <v>60</v>
      </c>
      <c r="AC13" s="21">
        <f t="array" ref="AC13">Y13+SUM(IF(AA7:AA11=2,AC7:AC11))-SUM(IF(Z7:Z11={33},AC7:AC11))</f>
        <v>5000</v>
      </c>
      <c r="AE13" s="5">
        <v>7</v>
      </c>
      <c r="AF13" s="94"/>
      <c r="AG13" s="9" t="str">
        <f>January!AG13</f>
        <v>Rent / 1st Mortgage</v>
      </c>
      <c r="AH13">
        <f t="array" ref="AH13">SUM(IF($B$7:$B$11=AE13,$E$7:$E$11),IF($F$7:$F$11=AE13,$I$7:$I$11),IF($J$7:$J$11=AE13,$M$7:$M$11),IF($N$7:$N$11=AE13,$Q$7:$Q$11),IF($R$7:$R$11=AE13,$U$7:$U$11),IF($V$7:$V$11=AE13,$Y$7:$Y$11),IF($Z$7:$Z$11=AE13,$AC$7:$AC$11),
IF($B$15:$B$19=AE13,$E$15:$E$19),IF($F$15:$F$19=AE13,$I$15:$I$19),IF($J$15:$J$19=AE13,$M$15:$M$19),IF($N$15:$N$19=AE13,$Q$15:$Q$19),IF($R$15:$R$19=AE13,$U$15:$U$19),IF($V$15:$V$19=AE13,$Y$15:$Y$19),IF($Z$15:$Z$19=AE13,$AC$15:$AC$19),
IF($B$23:$B$27=AE13,$E$23:$E$27),IF($F$23:$F$27=AE13,$I$23:$I$27),IF($J$23:$J$27=AE13,$M$23:$M$27),IF($N$23:$N$27=AE13,$Q$23:$Q$27),IF($R$23:$R$27=AE13,$U$23:$U$27),IF($V$23:$V$27=AE13,$Y$23:$Y$27),IF($Z$23:$Z$27=AE13,$AC$23:$AC$27),
IF($B$31:$B$35=AE13,$E$31:$E$35),IF($F$31:$F$35=AE13,$I$31:$I$35),IF($J$31:$J$35=AE13,$M$31:$M$35),IF($N$31:$N$35=AE13,$Q$31:$Q$35),IF($R$31:$R$35=AE13,$U$31:$U$35),IF($V$31:$V$35=AE13,$Y$31:$Y$35),IF($Z$31:$Z$35=AE13,$AC$31:$AC$35),
IF($B$39:$B$43=AE13,$E$39:$E$43),IF($F$39:$F$43=AE13,$I$39:$I$43),IF($J$39:$J$43=AE13,$M$39:$M$43),IF($N$39:$N$43=AE13,$Q$39:$Q$43),IF($R$39:$R$43=AE13,$U$39:$U$43),IF($V$39:$V$43=AE13,$Y$39:$Y$43),IF($Z$39:$Z$43=AE13,$AC$39:$AC$43),
IF($B$47:$B$51=AE13,$E$47:$E$51),IF($F$47:$F$51=AE13,$I$47:$I$51),IF($J$47:$J$51=AE13,$M$47:$M$51),IF($N$47:$N$51=AE13,$Q$47:$Q$51),IF($R$47:$R$51=AE13,$U$47:$U$51),IF($V$47:$V$51=AE13,$Y$47:$Y$51),IF($Z$47:$Z$51=AE13,$AC$47:$AC$51))</f>
        <v>0</v>
      </c>
      <c r="AJ13" s="5"/>
      <c r="AK13" s="5"/>
      <c r="AL13" s="9"/>
      <c r="AM13"/>
    </row>
    <row r="14" spans="2:39" ht="13.5" thickBot="1" x14ac:dyDescent="0.25">
      <c r="B14" s="179"/>
      <c r="C14" s="180"/>
      <c r="D14" s="136" t="s">
        <v>48</v>
      </c>
      <c r="E14" s="137">
        <f t="array" ref="E14">E4+SUM(IF(C7:C11=3,E7:E11))-SUM(IF(B7:B11={34},E7:E11))</f>
        <v>-800</v>
      </c>
      <c r="F14" s="179"/>
      <c r="G14" s="180"/>
      <c r="H14" s="136" t="s">
        <v>48</v>
      </c>
      <c r="I14" s="137">
        <f t="array" ref="I14">E14+SUM(IF(G7:G11=3,I7:I11))-SUM(IF(F7:F11={34},I7:I11))</f>
        <v>-800</v>
      </c>
      <c r="J14" s="179"/>
      <c r="K14" s="180"/>
      <c r="L14" s="136" t="s">
        <v>48</v>
      </c>
      <c r="M14" s="137">
        <f t="array" ref="M14">I14+SUM(IF(K7:K11=3,M7:M11))-SUM(IF(J7:J11={34},M7:M11))</f>
        <v>-800</v>
      </c>
      <c r="N14" s="175"/>
      <c r="O14" s="176"/>
      <c r="P14" s="153" t="s">
        <v>48</v>
      </c>
      <c r="Q14" s="154">
        <f t="array" ref="Q14">M14+SUM(IF(O7:O11=3,Q7:Q11))-SUM(IF(N7:N11={34},Q7:Q11))</f>
        <v>-800</v>
      </c>
      <c r="R14" s="175"/>
      <c r="S14" s="176"/>
      <c r="T14" s="153" t="s">
        <v>48</v>
      </c>
      <c r="U14" s="154">
        <f t="array" ref="U14">Q14+SUM(IF(S7:S11=3,U7:U11))-SUM(IF(R7:R11={34},U7:U11))</f>
        <v>-800</v>
      </c>
      <c r="V14" s="175"/>
      <c r="W14" s="176"/>
      <c r="X14" s="153" t="s">
        <v>48</v>
      </c>
      <c r="Y14" s="154">
        <f t="array" ref="Y14">U14+SUM(IF(W7:W11=3,Y7:Y11))-SUM(IF(V7:V11={34},Y7:Y11))</f>
        <v>-800</v>
      </c>
      <c r="Z14" s="192"/>
      <c r="AA14" s="193"/>
      <c r="AB14" s="105" t="s">
        <v>48</v>
      </c>
      <c r="AC14" s="25">
        <f t="array" ref="AC14">Y14+SUM(IF(AA7:AA11=3,AC7:AC11))-SUM(IF(Z7:Z11={34},AC7:AC11))</f>
        <v>-800</v>
      </c>
      <c r="AE14" s="5">
        <v>8</v>
      </c>
      <c r="AF14" s="94"/>
      <c r="AG14" s="9" t="str">
        <f>January!AG14</f>
        <v>2nd Mortgage</v>
      </c>
      <c r="AH14">
        <f t="array" ref="AH14">SUM(IF($B$7:$B$11=AE14,$E$7:$E$11),IF($F$7:$F$11=AE14,$I$7:$I$11),IF($J$7:$J$11=AE14,$M$7:$M$11),IF($N$7:$N$11=AE14,$Q$7:$Q$11),IF($R$7:$R$11=AE14,$U$7:$U$11),IF($V$7:$V$11=AE14,$Y$7:$Y$11),IF($Z$7:$Z$11=AE14,$AC$7:$AC$11),
IF($B$15:$B$19=AE14,$E$15:$E$19),IF($F$15:$F$19=AE14,$I$15:$I$19),IF($J$15:$J$19=AE14,$M$15:$M$19),IF($N$15:$N$19=AE14,$Q$15:$Q$19),IF($R$15:$R$19=AE14,$U$15:$U$19),IF($V$15:$V$19=AE14,$Y$15:$Y$19),IF($Z$15:$Z$19=AE14,$AC$15:$AC$19),
IF($B$23:$B$27=AE14,$E$23:$E$27),IF($F$23:$F$27=AE14,$I$23:$I$27),IF($J$23:$J$27=AE14,$M$23:$M$27),IF($N$23:$N$27=AE14,$Q$23:$Q$27),IF($R$23:$R$27=AE14,$U$23:$U$27),IF($V$23:$V$27=AE14,$Y$23:$Y$27),IF($Z$23:$Z$27=AE14,$AC$23:$AC$27),
IF($B$31:$B$35=AE14,$E$31:$E$35),IF($F$31:$F$35=AE14,$I$31:$I$35),IF($J$31:$J$35=AE14,$M$31:$M$35),IF($N$31:$N$35=AE14,$Q$31:$Q$35),IF($R$31:$R$35=AE14,$U$31:$U$35),IF($V$31:$V$35=AE14,$Y$31:$Y$35),IF($Z$31:$Z$35=AE14,$AC$31:$AC$35),
IF($B$39:$B$43=AE14,$E$39:$E$43),IF($F$39:$F$43=AE14,$I$39:$I$43),IF($J$39:$J$43=AE14,$M$39:$M$43),IF($N$39:$N$43=AE14,$Q$39:$Q$43),IF($R$39:$R$43=AE14,$U$39:$U$43),IF($V$39:$V$43=AE14,$Y$39:$Y$43),IF($Z$39:$Z$43=AE14,$AC$39:$AC$43),
IF($B$47:$B$51=AE14,$E$47:$E$51),IF($F$47:$F$51=AE14,$I$47:$I$51),IF($J$47:$J$51=AE14,$M$47:$M$51),IF($N$47:$N$51=AE14,$Q$47:$Q$51),IF($R$47:$R$51=AE14,$U$47:$U$51),IF($V$47:$V$51=AE14,$Y$47:$Y$51),IF($Z$47:$Z$51=AE14,$AC$47:$AC$51))</f>
        <v>0</v>
      </c>
      <c r="AJ14" s="5"/>
      <c r="AK14" s="5"/>
      <c r="AL14" s="9"/>
    </row>
    <row r="15" spans="2:39" s="89" customFormat="1" x14ac:dyDescent="0.2">
      <c r="B15" s="91"/>
      <c r="C15" s="110"/>
      <c r="D15" s="103"/>
      <c r="E15" s="60"/>
      <c r="F15" s="92"/>
      <c r="G15" s="94"/>
      <c r="H15" s="104"/>
      <c r="I15" s="47"/>
      <c r="J15" s="92"/>
      <c r="K15" s="94"/>
      <c r="L15" s="104"/>
      <c r="M15" s="47"/>
      <c r="N15" s="92"/>
      <c r="O15" s="94"/>
      <c r="P15" s="104"/>
      <c r="Q15" s="47"/>
      <c r="R15" s="101"/>
      <c r="S15" s="111"/>
      <c r="T15" s="113"/>
      <c r="U15" s="56"/>
      <c r="V15" s="92"/>
      <c r="W15" s="94"/>
      <c r="X15" s="104"/>
      <c r="Y15" s="47"/>
      <c r="Z15" s="91"/>
      <c r="AA15" s="110"/>
      <c r="AB15" s="103"/>
      <c r="AC15" s="60"/>
      <c r="AE15" s="5">
        <v>9</v>
      </c>
      <c r="AF15" s="94"/>
      <c r="AG15" s="9" t="str">
        <f>January!AG15</f>
        <v>HOA Assesments</v>
      </c>
      <c r="AH15">
        <f t="array" ref="AH15">SUM(IF($B$7:$B$11=AE15,$E$7:$E$11),IF($F$7:$F$11=AE15,$I$7:$I$11),IF($J$7:$J$11=AE15,$M$7:$M$11),IF($N$7:$N$11=AE15,$Q$7:$Q$11),IF($R$7:$R$11=AE15,$U$7:$U$11),IF($V$7:$V$11=AE15,$Y$7:$Y$11),IF($Z$7:$Z$11=AE15,$AC$7:$AC$11),
IF($B$15:$B$19=AE15,$E$15:$E$19),IF($F$15:$F$19=AE15,$I$15:$I$19),IF($J$15:$J$19=AE15,$M$15:$M$19),IF($N$15:$N$19=AE15,$Q$15:$Q$19),IF($R$15:$R$19=AE15,$U$15:$U$19),IF($V$15:$V$19=AE15,$Y$15:$Y$19),IF($Z$15:$Z$19=AE15,$AC$15:$AC$19),
IF($B$23:$B$27=AE15,$E$23:$E$27),IF($F$23:$F$27=AE15,$I$23:$I$27),IF($J$23:$J$27=AE15,$M$23:$M$27),IF($N$23:$N$27=AE15,$Q$23:$Q$27),IF($R$23:$R$27=AE15,$U$23:$U$27),IF($V$23:$V$27=AE15,$Y$23:$Y$27),IF($Z$23:$Z$27=AE15,$AC$23:$AC$27),
IF($B$31:$B$35=AE15,$E$31:$E$35),IF($F$31:$F$35=AE15,$I$31:$I$35),IF($J$31:$J$35=AE15,$M$31:$M$35),IF($N$31:$N$35=AE15,$Q$31:$Q$35),IF($R$31:$R$35=AE15,$U$31:$U$35),IF($V$31:$V$35=AE15,$Y$31:$Y$35),IF($Z$31:$Z$35=AE15,$AC$31:$AC$35),
IF($B$39:$B$43=AE15,$E$39:$E$43),IF($F$39:$F$43=AE15,$I$39:$I$43),IF($J$39:$J$43=AE15,$M$39:$M$43),IF($N$39:$N$43=AE15,$Q$39:$Q$43),IF($R$39:$R$43=AE15,$U$39:$U$43),IF($V$39:$V$43=AE15,$Y$39:$Y$43),IF($Z$39:$Z$43=AE15,$AC$39:$AC$43),
IF($B$47:$B$51=AE15,$E$47:$E$51),IF($F$47:$F$51=AE15,$I$47:$I$51),IF($J$47:$J$51=AE15,$M$47:$M$51),IF($N$47:$N$51=AE15,$Q$47:$Q$51),IF($R$47:$R$51=AE15,$U$47:$U$51),IF($V$47:$V$51=AE15,$Y$47:$Y$51),IF($Z$47:$Z$51=AE15,$AC$47:$AC$51))</f>
        <v>0</v>
      </c>
      <c r="AJ15" s="5"/>
      <c r="AK15" s="5"/>
      <c r="AL15" s="9"/>
      <c r="AM15"/>
    </row>
    <row r="16" spans="2:39" s="89" customFormat="1" x14ac:dyDescent="0.2">
      <c r="B16" s="92"/>
      <c r="C16" s="94"/>
      <c r="D16" s="104"/>
      <c r="E16" s="47"/>
      <c r="F16" s="92"/>
      <c r="G16" s="94"/>
      <c r="H16" s="104"/>
      <c r="I16" s="47"/>
      <c r="J16" s="92"/>
      <c r="K16" s="94"/>
      <c r="L16" s="104"/>
      <c r="M16" s="47"/>
      <c r="N16" s="92"/>
      <c r="O16" s="94"/>
      <c r="P16" s="104"/>
      <c r="Q16" s="47"/>
      <c r="R16" s="102"/>
      <c r="S16" s="96"/>
      <c r="T16" s="113"/>
      <c r="U16" s="56"/>
      <c r="V16" s="92"/>
      <c r="W16" s="94"/>
      <c r="X16" s="104"/>
      <c r="Y16" s="47"/>
      <c r="Z16" s="92"/>
      <c r="AA16" s="94"/>
      <c r="AB16" s="104"/>
      <c r="AC16" s="47"/>
      <c r="AE16" s="5">
        <v>10</v>
      </c>
      <c r="AF16" s="94"/>
      <c r="AG16" s="9" t="str">
        <f>January!AG16</f>
        <v>DayCare/School</v>
      </c>
      <c r="AH16">
        <f t="array" ref="AH16">SUM(IF($B$7:$B$11=AE16,$E$7:$E$11),IF($F$7:$F$11=AE16,$I$7:$I$11),IF($J$7:$J$11=AE16,$M$7:$M$11),IF($N$7:$N$11=AE16,$Q$7:$Q$11),IF($R$7:$R$11=AE16,$U$7:$U$11),IF($V$7:$V$11=AE16,$Y$7:$Y$11),IF($Z$7:$Z$11=AE16,$AC$7:$AC$11),
IF($B$15:$B$19=AE16,$E$15:$E$19),IF($F$15:$F$19=AE16,$I$15:$I$19),IF($J$15:$J$19=AE16,$M$15:$M$19),IF($N$15:$N$19=AE16,$Q$15:$Q$19),IF($R$15:$R$19=AE16,$U$15:$U$19),IF($V$15:$V$19=AE16,$Y$15:$Y$19),IF($Z$15:$Z$19=AE16,$AC$15:$AC$19),
IF($B$23:$B$27=AE16,$E$23:$E$27),IF($F$23:$F$27=AE16,$I$23:$I$27),IF($J$23:$J$27=AE16,$M$23:$M$27),IF($N$23:$N$27=AE16,$Q$23:$Q$27),IF($R$23:$R$27=AE16,$U$23:$U$27),IF($V$23:$V$27=AE16,$Y$23:$Y$27),IF($Z$23:$Z$27=AE16,$AC$23:$AC$27),
IF($B$31:$B$35=AE16,$E$31:$E$35),IF($F$31:$F$35=AE16,$I$31:$I$35),IF($J$31:$J$35=AE16,$M$31:$M$35),IF($N$31:$N$35=AE16,$Q$31:$Q$35),IF($R$31:$R$35=AE16,$U$31:$U$35),IF($V$31:$V$35=AE16,$Y$31:$Y$35),IF($Z$31:$Z$35=AE16,$AC$31:$AC$35),
IF($B$39:$B$43=AE16,$E$39:$E$43),IF($F$39:$F$43=AE16,$I$39:$I$43),IF($J$39:$J$43=AE16,$M$39:$M$43),IF($N$39:$N$43=AE16,$Q$39:$Q$43),IF($R$39:$R$43=AE16,$U$39:$U$43),IF($V$39:$V$43=AE16,$Y$39:$Y$43),IF($Z$39:$Z$43=AE16,$AC$39:$AC$43),
IF($B$47:$B$51=AE16,$E$47:$E$51),IF($F$47:$F$51=AE16,$I$47:$I$51),IF($J$47:$J$51=AE16,$M$47:$M$51),IF($N$47:$N$51=AE16,$Q$47:$Q$51),IF($R$47:$R$51=AE16,$U$47:$U$51),IF($V$47:$V$51=AE16,$Y$47:$Y$51),IF($Z$47:$Z$51=AE16,$AC$47:$AC$51))</f>
        <v>0</v>
      </c>
      <c r="AJ16" s="5"/>
      <c r="AK16" s="5"/>
      <c r="AL16" s="19"/>
      <c r="AM16"/>
    </row>
    <row r="17" spans="2:39" s="89" customFormat="1" x14ac:dyDescent="0.2">
      <c r="B17" s="92"/>
      <c r="C17" s="94"/>
      <c r="D17" s="104"/>
      <c r="E17" s="47"/>
      <c r="F17" s="92"/>
      <c r="G17" s="94"/>
      <c r="H17" s="104"/>
      <c r="I17" s="47"/>
      <c r="J17" s="92"/>
      <c r="K17" s="94"/>
      <c r="L17" s="104"/>
      <c r="M17" s="47"/>
      <c r="N17" s="92"/>
      <c r="O17" s="94"/>
      <c r="P17" s="104"/>
      <c r="Q17" s="47"/>
      <c r="R17" s="92"/>
      <c r="S17" s="94"/>
      <c r="T17" s="104"/>
      <c r="U17" s="47"/>
      <c r="V17" s="92"/>
      <c r="W17" s="94"/>
      <c r="X17" s="104"/>
      <c r="Y17" s="47"/>
      <c r="Z17" s="92"/>
      <c r="AA17" s="94"/>
      <c r="AB17" s="104"/>
      <c r="AC17" s="47"/>
      <c r="AE17" s="5">
        <v>11</v>
      </c>
      <c r="AF17" s="94"/>
      <c r="AG17" s="9" t="str">
        <f>January!AG17</f>
        <v>Student Loans</v>
      </c>
      <c r="AH17">
        <f t="array" ref="AH17">SUM(IF($B$7:$B$11=AE17,$E$7:$E$11),IF($F$7:$F$11=AE17,$I$7:$I$11),IF($J$7:$J$11=AE17,$M$7:$M$11),IF($N$7:$N$11=AE17,$Q$7:$Q$11),IF($R$7:$R$11=AE17,$U$7:$U$11),IF($V$7:$V$11=AE17,$Y$7:$Y$11),IF($Z$7:$Z$11=AE17,$AC$7:$AC$11),
IF($B$15:$B$19=AE17,$E$15:$E$19),IF($F$15:$F$19=AE17,$I$15:$I$19),IF($J$15:$J$19=AE17,$M$15:$M$19),IF($N$15:$N$19=AE17,$Q$15:$Q$19),IF($R$15:$R$19=AE17,$U$15:$U$19),IF($V$15:$V$19=AE17,$Y$15:$Y$19),IF($Z$15:$Z$19=AE17,$AC$15:$AC$19),
IF($B$23:$B$27=AE17,$E$23:$E$27),IF($F$23:$F$27=AE17,$I$23:$I$27),IF($J$23:$J$27=AE17,$M$23:$M$27),IF($N$23:$N$27=AE17,$Q$23:$Q$27),IF($R$23:$R$27=AE17,$U$23:$U$27),IF($V$23:$V$27=AE17,$Y$23:$Y$27),IF($Z$23:$Z$27=AE17,$AC$23:$AC$27),
IF($B$31:$B$35=AE17,$E$31:$E$35),IF($F$31:$F$35=AE17,$I$31:$I$35),IF($J$31:$J$35=AE17,$M$31:$M$35),IF($N$31:$N$35=AE17,$Q$31:$Q$35),IF($R$31:$R$35=AE17,$U$31:$U$35),IF($V$31:$V$35=AE17,$Y$31:$Y$35),IF($Z$31:$Z$35=AE17,$AC$31:$AC$35),
IF($B$39:$B$43=AE17,$E$39:$E$43),IF($F$39:$F$43=AE17,$I$39:$I$43),IF($J$39:$J$43=AE17,$M$39:$M$43),IF($N$39:$N$43=AE17,$Q$39:$Q$43),IF($R$39:$R$43=AE17,$U$39:$U$43),IF($V$39:$V$43=AE17,$Y$39:$Y$43),IF($Z$39:$Z$43=AE17,$AC$39:$AC$43),
IF($B$47:$B$51=AE17,$E$47:$E$51),IF($F$47:$F$51=AE17,$I$47:$I$51),IF($J$47:$J$51=AE17,$M$47:$M$51),IF($N$47:$N$51=AE17,$Q$47:$Q$51),IF($R$47:$R$51=AE17,$U$47:$U$51),IF($V$47:$V$51=AE17,$Y$47:$Y$51),IF($Z$47:$Z$51=AE17,$AC$47:$AC$51))</f>
        <v>0</v>
      </c>
      <c r="AJ17" s="5"/>
      <c r="AK17" s="5"/>
      <c r="AL17" s="9"/>
      <c r="AM17"/>
    </row>
    <row r="18" spans="2:39" s="89" customFormat="1" x14ac:dyDescent="0.2">
      <c r="B18" s="92"/>
      <c r="C18" s="94"/>
      <c r="D18" s="104"/>
      <c r="E18" s="47"/>
      <c r="F18" s="92"/>
      <c r="G18" s="94"/>
      <c r="H18" s="104"/>
      <c r="I18" s="47"/>
      <c r="J18" s="92"/>
      <c r="K18" s="94"/>
      <c r="L18" s="104"/>
      <c r="M18" s="47"/>
      <c r="N18" s="92"/>
      <c r="O18" s="94"/>
      <c r="P18" s="104"/>
      <c r="Q18" s="47"/>
      <c r="R18" s="92"/>
      <c r="S18" s="94"/>
      <c r="T18" s="104"/>
      <c r="U18" s="47"/>
      <c r="V18" s="92"/>
      <c r="W18" s="94"/>
      <c r="X18" s="104"/>
      <c r="Y18" s="47"/>
      <c r="Z18" s="92"/>
      <c r="AA18" s="94"/>
      <c r="AB18" s="104"/>
      <c r="AC18" s="47"/>
      <c r="AE18" s="5">
        <v>12</v>
      </c>
      <c r="AF18" s="94"/>
      <c r="AG18" s="9" t="str">
        <f>January!AG18</f>
        <v>Natural Gas Bill</v>
      </c>
      <c r="AH18">
        <f t="array" ref="AH18">SUM(IF($B$7:$B$11=AE18,$E$7:$E$11),IF($F$7:$F$11=AE18,$I$7:$I$11),IF($J$7:$J$11=AE18,$M$7:$M$11),IF($N$7:$N$11=AE18,$Q$7:$Q$11),IF($R$7:$R$11=AE18,$U$7:$U$11),IF($V$7:$V$11=AE18,$Y$7:$Y$11),IF($Z$7:$Z$11=AE18,$AC$7:$AC$11),
IF($B$15:$B$19=AE18,$E$15:$E$19),IF($F$15:$F$19=AE18,$I$15:$I$19),IF($J$15:$J$19=AE18,$M$15:$M$19),IF($N$15:$N$19=AE18,$Q$15:$Q$19),IF($R$15:$R$19=AE18,$U$15:$U$19),IF($V$15:$V$19=AE18,$Y$15:$Y$19),IF($Z$15:$Z$19=AE18,$AC$15:$AC$19),
IF($B$23:$B$27=AE18,$E$23:$E$27),IF($F$23:$F$27=AE18,$I$23:$I$27),IF($J$23:$J$27=AE18,$M$23:$M$27),IF($N$23:$N$27=AE18,$Q$23:$Q$27),IF($R$23:$R$27=AE18,$U$23:$U$27),IF($V$23:$V$27=AE18,$Y$23:$Y$27),IF($Z$23:$Z$27=AE18,$AC$23:$AC$27),
IF($B$31:$B$35=AE18,$E$31:$E$35),IF($F$31:$F$35=AE18,$I$31:$I$35),IF($J$31:$J$35=AE18,$M$31:$M$35),IF($N$31:$N$35=AE18,$Q$31:$Q$35),IF($R$31:$R$35=AE18,$U$31:$U$35),IF($V$31:$V$35=AE18,$Y$31:$Y$35),IF($Z$31:$Z$35=AE18,$AC$31:$AC$35),
IF($B$39:$B$43=AE18,$E$39:$E$43),IF($F$39:$F$43=AE18,$I$39:$I$43),IF($J$39:$J$43=AE18,$M$39:$M$43),IF($N$39:$N$43=AE18,$Q$39:$Q$43),IF($R$39:$R$43=AE18,$U$39:$U$43),IF($V$39:$V$43=AE18,$Y$39:$Y$43),IF($Z$39:$Z$43=AE18,$AC$39:$AC$43),
IF($B$47:$B$51=AE18,$E$47:$E$51),IF($F$47:$F$51=AE18,$I$47:$I$51),IF($J$47:$J$51=AE18,$M$47:$M$51),IF($N$47:$N$51=AE18,$Q$47:$Q$51),IF($R$47:$R$51=AE18,$U$47:$U$51),IF($V$47:$V$51=AE18,$Y$47:$Y$51),IF($Z$47:$Z$51=AE18,$AC$47:$AC$51))</f>
        <v>0</v>
      </c>
      <c r="AJ18" s="5"/>
      <c r="AK18" s="5"/>
      <c r="AL18" s="9"/>
      <c r="AM18"/>
    </row>
    <row r="19" spans="2:39" s="89" customFormat="1" x14ac:dyDescent="0.2">
      <c r="B19" s="92"/>
      <c r="C19" s="94"/>
      <c r="D19" s="104"/>
      <c r="E19" s="47"/>
      <c r="F19" s="92"/>
      <c r="G19" s="94"/>
      <c r="H19" s="104"/>
      <c r="I19" s="47"/>
      <c r="J19" s="92"/>
      <c r="K19" s="94"/>
      <c r="L19" s="104"/>
      <c r="M19" s="47"/>
      <c r="N19" s="92"/>
      <c r="O19" s="94"/>
      <c r="P19" s="104"/>
      <c r="Q19" s="47"/>
      <c r="R19" s="92"/>
      <c r="S19" s="94"/>
      <c r="T19" s="104"/>
      <c r="U19" s="47"/>
      <c r="V19" s="92"/>
      <c r="W19" s="94"/>
      <c r="X19" s="104"/>
      <c r="Y19" s="47"/>
      <c r="Z19" s="92"/>
      <c r="AA19" s="94"/>
      <c r="AB19" s="104"/>
      <c r="AC19" s="47"/>
      <c r="AE19" s="5">
        <v>13</v>
      </c>
      <c r="AF19" s="94"/>
      <c r="AG19" s="9" t="str">
        <f>January!AG19</f>
        <v>Water Bill</v>
      </c>
      <c r="AH19">
        <f t="array" ref="AH19">SUM(IF($B$7:$B$11=AE19,$E$7:$E$11),IF($F$7:$F$11=AE19,$I$7:$I$11),IF($J$7:$J$11=AE19,$M$7:$M$11),IF($N$7:$N$11=AE19,$Q$7:$Q$11),IF($R$7:$R$11=AE19,$U$7:$U$11),IF($V$7:$V$11=AE19,$Y$7:$Y$11),IF($Z$7:$Z$11=AE19,$AC$7:$AC$11),
IF($B$15:$B$19=AE19,$E$15:$E$19),IF($F$15:$F$19=AE19,$I$15:$I$19),IF($J$15:$J$19=AE19,$M$15:$M$19),IF($N$15:$N$19=AE19,$Q$15:$Q$19),IF($R$15:$R$19=AE19,$U$15:$U$19),IF($V$15:$V$19=AE19,$Y$15:$Y$19),IF($Z$15:$Z$19=AE19,$AC$15:$AC$19),
IF($B$23:$B$27=AE19,$E$23:$E$27),IF($F$23:$F$27=AE19,$I$23:$I$27),IF($J$23:$J$27=AE19,$M$23:$M$27),IF($N$23:$N$27=AE19,$Q$23:$Q$27),IF($R$23:$R$27=AE19,$U$23:$U$27),IF($V$23:$V$27=AE19,$Y$23:$Y$27),IF($Z$23:$Z$27=AE19,$AC$23:$AC$27),
IF($B$31:$B$35=AE19,$E$31:$E$35),IF($F$31:$F$35=AE19,$I$31:$I$35),IF($J$31:$J$35=AE19,$M$31:$M$35),IF($N$31:$N$35=AE19,$Q$31:$Q$35),IF($R$31:$R$35=AE19,$U$31:$U$35),IF($V$31:$V$35=AE19,$Y$31:$Y$35),IF($Z$31:$Z$35=AE19,$AC$31:$AC$35),
IF($B$39:$B$43=AE19,$E$39:$E$43),IF($F$39:$F$43=AE19,$I$39:$I$43),IF($J$39:$J$43=AE19,$M$39:$M$43),IF($N$39:$N$43=AE19,$Q$39:$Q$43),IF($R$39:$R$43=AE19,$U$39:$U$43),IF($V$39:$V$43=AE19,$Y$39:$Y$43),IF($Z$39:$Z$43=AE19,$AC$39:$AC$43),
IF($B$47:$B$51=AE19,$E$47:$E$51),IF($F$47:$F$51=AE19,$I$47:$I$51),IF($J$47:$J$51=AE19,$M$47:$M$51),IF($N$47:$N$51=AE19,$Q$47:$Q$51),IF($R$47:$R$51=AE19,$U$47:$U$51),IF($V$47:$V$51=AE19,$Y$47:$Y$51),IF($Z$47:$Z$51=AE19,$AC$47:$AC$51))</f>
        <v>0</v>
      </c>
      <c r="AJ19" s="5"/>
      <c r="AK19" s="5"/>
      <c r="AL19" s="9"/>
      <c r="AM19"/>
    </row>
    <row r="20" spans="2:39" s="89" customFormat="1" x14ac:dyDescent="0.2">
      <c r="B20" s="190">
        <f>Z12+1</f>
        <v>5</v>
      </c>
      <c r="C20" s="191"/>
      <c r="D20" s="104" t="s">
        <v>51</v>
      </c>
      <c r="E20" s="47">
        <f t="array" ref="E20">AC12+SUM(IF(C15:C19=1,E15:E19))</f>
        <v>1200</v>
      </c>
      <c r="F20" s="190">
        <f>B20+1</f>
        <v>6</v>
      </c>
      <c r="G20" s="191"/>
      <c r="H20" s="104" t="s">
        <v>51</v>
      </c>
      <c r="I20" s="47">
        <f t="array" ref="I20">E20+SUM(IF(G15:G19=1,I15:I19))</f>
        <v>1200</v>
      </c>
      <c r="J20" s="190">
        <f>F20+1</f>
        <v>7</v>
      </c>
      <c r="K20" s="191"/>
      <c r="L20" s="104" t="s">
        <v>51</v>
      </c>
      <c r="M20" s="47">
        <f t="array" ref="M20">I20+SUM(IF(K15:K19=1,M15:M19))</f>
        <v>1200</v>
      </c>
      <c r="N20" s="190">
        <f>J20+1</f>
        <v>8</v>
      </c>
      <c r="O20" s="191"/>
      <c r="P20" s="104" t="s">
        <v>51</v>
      </c>
      <c r="Q20" s="47">
        <f t="array" ref="Q20">M20+SUM(IF(O15:O19=1,Q15:Q19))</f>
        <v>1200</v>
      </c>
      <c r="R20" s="190">
        <f>N20+1</f>
        <v>9</v>
      </c>
      <c r="S20" s="191"/>
      <c r="T20" s="104" t="s">
        <v>51</v>
      </c>
      <c r="U20" s="47">
        <f t="array" ref="U20">Q20+SUM(IF(S15:S19=1,U15:U19))</f>
        <v>1200</v>
      </c>
      <c r="V20" s="190">
        <f>R20+1</f>
        <v>10</v>
      </c>
      <c r="W20" s="191"/>
      <c r="X20" s="104" t="s">
        <v>51</v>
      </c>
      <c r="Y20" s="47">
        <f t="array" ref="Y20">U20+SUM(IF(W15:W19=1,Y15:Y19))</f>
        <v>1200</v>
      </c>
      <c r="Z20" s="190">
        <f>V20+1</f>
        <v>11</v>
      </c>
      <c r="AA20" s="191"/>
      <c r="AB20" s="104" t="s">
        <v>51</v>
      </c>
      <c r="AC20" s="47">
        <f t="array" ref="AC20">Y20+SUM(IF(AA15:AA19=1,AC15:AC19))</f>
        <v>1200</v>
      </c>
      <c r="AE20" s="5">
        <v>14</v>
      </c>
      <c r="AF20" s="94"/>
      <c r="AG20" s="9" t="str">
        <f>January!AG20</f>
        <v>Electric Bill</v>
      </c>
      <c r="AH20">
        <f t="array" ref="AH20">SUM(IF($B$7:$B$11=AE20,$E$7:$E$11),IF($F$7:$F$11=AE20,$I$7:$I$11),IF($J$7:$J$11=AE20,$M$7:$M$11),IF($N$7:$N$11=AE20,$Q$7:$Q$11),IF($R$7:$R$11=AE20,$U$7:$U$11),IF($V$7:$V$11=AE20,$Y$7:$Y$11),IF($Z$7:$Z$11=AE20,$AC$7:$AC$11),
IF($B$15:$B$19=AE20,$E$15:$E$19),IF($F$15:$F$19=AE20,$I$15:$I$19),IF($J$15:$J$19=AE20,$M$15:$M$19),IF($N$15:$N$19=AE20,$Q$15:$Q$19),IF($R$15:$R$19=AE20,$U$15:$U$19),IF($V$15:$V$19=AE20,$Y$15:$Y$19),IF($Z$15:$Z$19=AE20,$AC$15:$AC$19),
IF($B$23:$B$27=AE20,$E$23:$E$27),IF($F$23:$F$27=AE20,$I$23:$I$27),IF($J$23:$J$27=AE20,$M$23:$M$27),IF($N$23:$N$27=AE20,$Q$23:$Q$27),IF($R$23:$R$27=AE20,$U$23:$U$27),IF($V$23:$V$27=AE20,$Y$23:$Y$27),IF($Z$23:$Z$27=AE20,$AC$23:$AC$27),
IF($B$31:$B$35=AE20,$E$31:$E$35),IF($F$31:$F$35=AE20,$I$31:$I$35),IF($J$31:$J$35=AE20,$M$31:$M$35),IF($N$31:$N$35=AE20,$Q$31:$Q$35),IF($R$31:$R$35=AE20,$U$31:$U$35),IF($V$31:$V$35=AE20,$Y$31:$Y$35),IF($Z$31:$Z$35=AE20,$AC$31:$AC$35),
IF($B$39:$B$43=AE20,$E$39:$E$43),IF($F$39:$F$43=AE20,$I$39:$I$43),IF($J$39:$J$43=AE20,$M$39:$M$43),IF($N$39:$N$43=AE20,$Q$39:$Q$43),IF($R$39:$R$43=AE20,$U$39:$U$43),IF($V$39:$V$43=AE20,$Y$39:$Y$43),IF($Z$39:$Z$43=AE20,$AC$39:$AC$43),
IF($B$47:$B$51=AE20,$E$47:$E$51),IF($F$47:$F$51=AE20,$I$47:$I$51),IF($J$47:$J$51=AE20,$M$47:$M$51),IF($N$47:$N$51=AE20,$Q$47:$Q$51),IF($R$47:$R$51=AE20,$U$47:$U$51),IF($V$47:$V$51=AE20,$Y$47:$Y$51),IF($Z$47:$Z$51=AE20,$AC$47:$AC$51))</f>
        <v>0</v>
      </c>
      <c r="AJ20" s="5"/>
      <c r="AK20" s="5"/>
      <c r="AL20" s="9"/>
      <c r="AM20"/>
    </row>
    <row r="21" spans="2:39" s="89" customFormat="1" x14ac:dyDescent="0.2">
      <c r="B21" s="190"/>
      <c r="C21" s="191"/>
      <c r="D21" s="104" t="s">
        <v>60</v>
      </c>
      <c r="E21" s="21">
        <f t="array" ref="E21">AC13+SUM(IF(C15:C19=2,E15:E19))-SUM(IF(B15:B19={33},E15:E19))</f>
        <v>5000</v>
      </c>
      <c r="F21" s="190"/>
      <c r="G21" s="191"/>
      <c r="H21" s="104" t="s">
        <v>60</v>
      </c>
      <c r="I21" s="21">
        <f t="array" ref="I21">E21+SUM(IF(G15:G19=2,I15:I19))-SUM(IF(F15:F19={33},I15:I19))</f>
        <v>5000</v>
      </c>
      <c r="J21" s="190"/>
      <c r="K21" s="191"/>
      <c r="L21" s="104" t="s">
        <v>60</v>
      </c>
      <c r="M21" s="21">
        <f t="array" ref="M21">I21+SUM(IF(K15:K19=2,M15:M19))-SUM(IF(J15:J19={33},M15:M19))</f>
        <v>5000</v>
      </c>
      <c r="N21" s="190"/>
      <c r="O21" s="191"/>
      <c r="P21" s="104" t="s">
        <v>60</v>
      </c>
      <c r="Q21" s="21">
        <f t="array" ref="Q21">M21+SUM(IF(O15:O19=2,Q15:Q19))-SUM(IF(N15:N19={33},Q15:Q19))</f>
        <v>5000</v>
      </c>
      <c r="R21" s="190"/>
      <c r="S21" s="191"/>
      <c r="T21" s="104" t="s">
        <v>60</v>
      </c>
      <c r="U21" s="21">
        <f t="array" ref="U21">Q21+SUM(IF(S15:S19=2,U15:U19))-SUM(IF(R15:R19={33},U15:U19))</f>
        <v>5000</v>
      </c>
      <c r="V21" s="190"/>
      <c r="W21" s="191"/>
      <c r="X21" s="104" t="s">
        <v>60</v>
      </c>
      <c r="Y21" s="21">
        <f t="array" ref="Y21">U21+SUM(IF(W15:W19=2,Y15:Y19))-SUM(IF(V15:V19={33},Y15:Y19))</f>
        <v>5000</v>
      </c>
      <c r="Z21" s="190"/>
      <c r="AA21" s="191"/>
      <c r="AB21" s="104" t="s">
        <v>60</v>
      </c>
      <c r="AC21" s="21">
        <f t="array" ref="AC21">Y21+SUM(IF(AA15:AA19=2,AC15:AC19))-SUM(IF(Z15:Z19={33},AC15:AC19))</f>
        <v>5000</v>
      </c>
      <c r="AE21" s="5">
        <v>15</v>
      </c>
      <c r="AF21" s="94"/>
      <c r="AG21" s="9" t="str">
        <f>January!AG21</f>
        <v>Garbage Service</v>
      </c>
      <c r="AH21">
        <f t="array" ref="AH21">SUM(IF($B$7:$B$11=AE21,$E$7:$E$11),IF($F$7:$F$11=AE21,$I$7:$I$11),IF($J$7:$J$11=AE21,$M$7:$M$11),IF($N$7:$N$11=AE21,$Q$7:$Q$11),IF($R$7:$R$11=AE21,$U$7:$U$11),IF($V$7:$V$11=AE21,$Y$7:$Y$11),IF($Z$7:$Z$11=AE21,$AC$7:$AC$11),
IF($B$15:$B$19=AE21,$E$15:$E$19),IF($F$15:$F$19=AE21,$I$15:$I$19),IF($J$15:$J$19=AE21,$M$15:$M$19),IF($N$15:$N$19=AE21,$Q$15:$Q$19),IF($R$15:$R$19=AE21,$U$15:$U$19),IF($V$15:$V$19=AE21,$Y$15:$Y$19),IF($Z$15:$Z$19=AE21,$AC$15:$AC$19),
IF($B$23:$B$27=AE21,$E$23:$E$27),IF($F$23:$F$27=AE21,$I$23:$I$27),IF($J$23:$J$27=AE21,$M$23:$M$27),IF($N$23:$N$27=AE21,$Q$23:$Q$27),IF($R$23:$R$27=AE21,$U$23:$U$27),IF($V$23:$V$27=AE21,$Y$23:$Y$27),IF($Z$23:$Z$27=AE21,$AC$23:$AC$27),
IF($B$31:$B$35=AE21,$E$31:$E$35),IF($F$31:$F$35=AE21,$I$31:$I$35),IF($J$31:$J$35=AE21,$M$31:$M$35),IF($N$31:$N$35=AE21,$Q$31:$Q$35),IF($R$31:$R$35=AE21,$U$31:$U$35),IF($V$31:$V$35=AE21,$Y$31:$Y$35),IF($Z$31:$Z$35=AE21,$AC$31:$AC$35),
IF($B$39:$B$43=AE21,$E$39:$E$43),IF($F$39:$F$43=AE21,$I$39:$I$43),IF($J$39:$J$43=AE21,$M$39:$M$43),IF($N$39:$N$43=AE21,$Q$39:$Q$43),IF($R$39:$R$43=AE21,$U$39:$U$43),IF($V$39:$V$43=AE21,$Y$39:$Y$43),IF($Z$39:$Z$43=AE21,$AC$39:$AC$43),
IF($B$47:$B$51=AE21,$E$47:$E$51),IF($F$47:$F$51=AE21,$I$47:$I$51),IF($J$47:$J$51=AE21,$M$47:$M$51),IF($N$47:$N$51=AE21,$Q$47:$Q$51),IF($R$47:$R$51=AE21,$U$47:$U$51),IF($V$47:$V$51=AE21,$Y$47:$Y$51),IF($Z$47:$Z$51=AE21,$AC$47:$AC$51))</f>
        <v>0</v>
      </c>
      <c r="AJ21" s="5"/>
      <c r="AK21" s="5"/>
      <c r="AL21" s="9"/>
      <c r="AM21"/>
    </row>
    <row r="22" spans="2:39" ht="13.5" thickBot="1" x14ac:dyDescent="0.25">
      <c r="B22" s="192"/>
      <c r="C22" s="193"/>
      <c r="D22" s="105" t="s">
        <v>48</v>
      </c>
      <c r="E22" s="25">
        <f t="array" ref="E22">AC14+SUM(IF(C15:C19=3,E15:E19))-SUM(IF(B15:B19={34},E15:E19))</f>
        <v>-800</v>
      </c>
      <c r="F22" s="192"/>
      <c r="G22" s="193"/>
      <c r="H22" s="105" t="s">
        <v>48</v>
      </c>
      <c r="I22" s="25">
        <f t="array" ref="I22">E22+SUM(IF(G15:G19=3,I15:I19))-SUM(IF(F15:F19={34},I15:I19))</f>
        <v>-800</v>
      </c>
      <c r="J22" s="192"/>
      <c r="K22" s="193"/>
      <c r="L22" s="105" t="s">
        <v>48</v>
      </c>
      <c r="M22" s="25">
        <f t="array" ref="M22">I22+SUM(IF(K15:K19=3,M15:M19))-SUM(IF(J15:J19={34},M15:M19))</f>
        <v>-800</v>
      </c>
      <c r="N22" s="192"/>
      <c r="O22" s="193"/>
      <c r="P22" s="105" t="s">
        <v>48</v>
      </c>
      <c r="Q22" s="25">
        <f t="array" ref="Q22">M22+SUM(IF(O15:O19=3,Q15:Q19))-SUM(IF(N15:N19={34},Q15:Q19))</f>
        <v>-800</v>
      </c>
      <c r="R22" s="192"/>
      <c r="S22" s="193"/>
      <c r="T22" s="105" t="s">
        <v>48</v>
      </c>
      <c r="U22" s="25">
        <f t="array" ref="U22">Q22+SUM(IF(S15:S19=3,U15:U19))-SUM(IF(R15:R19={34},U15:U19))</f>
        <v>-800</v>
      </c>
      <c r="V22" s="192"/>
      <c r="W22" s="193"/>
      <c r="X22" s="105" t="s">
        <v>48</v>
      </c>
      <c r="Y22" s="25">
        <f t="array" ref="Y22">U22+SUM(IF(W15:W19=3,Y15:Y19))-SUM(IF(V15:V19={34},Y15:Y19))</f>
        <v>-800</v>
      </c>
      <c r="Z22" s="192"/>
      <c r="AA22" s="193"/>
      <c r="AB22" s="105" t="s">
        <v>48</v>
      </c>
      <c r="AC22" s="25">
        <f t="array" ref="AC22">Y22+SUM(IF(AA15:AA19=3,AC15:AC19))-SUM(IF(Z15:Z19={34},AC15:AC19))</f>
        <v>-800</v>
      </c>
      <c r="AE22" s="5">
        <v>16</v>
      </c>
      <c r="AF22" s="94"/>
      <c r="AG22" s="9" t="str">
        <f>January!AG22</f>
        <v>Parking Expenses</v>
      </c>
      <c r="AH22">
        <f t="array" ref="AH22">SUM(IF($B$7:$B$11=AE22,$E$7:$E$11),IF($F$7:$F$11=AE22,$I$7:$I$11),IF($J$7:$J$11=AE22,$M$7:$M$11),IF($N$7:$N$11=AE22,$Q$7:$Q$11),IF($R$7:$R$11=AE22,$U$7:$U$11),IF($V$7:$V$11=AE22,$Y$7:$Y$11),IF($Z$7:$Z$11=AE22,$AC$7:$AC$11),
IF($B$15:$B$19=AE22,$E$15:$E$19),IF($F$15:$F$19=AE22,$I$15:$I$19),IF($J$15:$J$19=AE22,$M$15:$M$19),IF($N$15:$N$19=AE22,$Q$15:$Q$19),IF($R$15:$R$19=AE22,$U$15:$U$19),IF($V$15:$V$19=AE22,$Y$15:$Y$19),IF($Z$15:$Z$19=AE22,$AC$15:$AC$19),
IF($B$23:$B$27=AE22,$E$23:$E$27),IF($F$23:$F$27=AE22,$I$23:$I$27),IF($J$23:$J$27=AE22,$M$23:$M$27),IF($N$23:$N$27=AE22,$Q$23:$Q$27),IF($R$23:$R$27=AE22,$U$23:$U$27),IF($V$23:$V$27=AE22,$Y$23:$Y$27),IF($Z$23:$Z$27=AE22,$AC$23:$AC$27),
IF($B$31:$B$35=AE22,$E$31:$E$35),IF($F$31:$F$35=AE22,$I$31:$I$35),IF($J$31:$J$35=AE22,$M$31:$M$35),IF($N$31:$N$35=AE22,$Q$31:$Q$35),IF($R$31:$R$35=AE22,$U$31:$U$35),IF($V$31:$V$35=AE22,$Y$31:$Y$35),IF($Z$31:$Z$35=AE22,$AC$31:$AC$35),
IF($B$39:$B$43=AE22,$E$39:$E$43),IF($F$39:$F$43=AE22,$I$39:$I$43),IF($J$39:$J$43=AE22,$M$39:$M$43),IF($N$39:$N$43=AE22,$Q$39:$Q$43),IF($R$39:$R$43=AE22,$U$39:$U$43),IF($V$39:$V$43=AE22,$Y$39:$Y$43),IF($Z$39:$Z$43=AE22,$AC$39:$AC$43),
IF($B$47:$B$51=AE22,$E$47:$E$51),IF($F$47:$F$51=AE22,$I$47:$I$51),IF($J$47:$J$51=AE22,$M$47:$M$51),IF($N$47:$N$51=AE22,$Q$47:$Q$51),IF($R$47:$R$51=AE22,$U$47:$U$51),IF($V$47:$V$51=AE22,$Y$47:$Y$51),IF($Z$47:$Z$51=AE22,$AC$47:$AC$51))</f>
        <v>0</v>
      </c>
      <c r="AJ22" s="5"/>
      <c r="AK22" s="5"/>
      <c r="AL22" s="9"/>
    </row>
    <row r="23" spans="2:39" s="89" customFormat="1" x14ac:dyDescent="0.2">
      <c r="B23" s="91"/>
      <c r="C23" s="110"/>
      <c r="D23" s="103"/>
      <c r="E23" s="100"/>
      <c r="F23" s="101"/>
      <c r="G23" s="111"/>
      <c r="H23" s="151"/>
      <c r="I23" s="100"/>
      <c r="J23" s="102"/>
      <c r="K23" s="96"/>
      <c r="L23" s="107"/>
      <c r="M23" s="47"/>
      <c r="N23" s="92"/>
      <c r="O23" s="94"/>
      <c r="P23" s="104"/>
      <c r="Q23" s="47"/>
      <c r="R23" s="91"/>
      <c r="S23" s="110"/>
      <c r="T23" s="103"/>
      <c r="U23" s="60"/>
      <c r="V23" s="92"/>
      <c r="W23" s="94"/>
      <c r="X23" s="104"/>
      <c r="Y23" s="47"/>
      <c r="Z23" s="91"/>
      <c r="AA23" s="110"/>
      <c r="AB23" s="103"/>
      <c r="AC23" s="60"/>
      <c r="AE23" s="5">
        <v>17</v>
      </c>
      <c r="AF23" s="94"/>
      <c r="AG23" s="9" t="str">
        <f>January!AG23</f>
        <v>Transit Monthly</v>
      </c>
      <c r="AH23">
        <f t="array" ref="AH23">SUM(IF($B$7:$B$11=AE23,$E$7:$E$11),IF($F$7:$F$11=AE23,$I$7:$I$11),IF($J$7:$J$11=AE23,$M$7:$M$11),IF($N$7:$N$11=AE23,$Q$7:$Q$11),IF($R$7:$R$11=AE23,$U$7:$U$11),IF($V$7:$V$11=AE23,$Y$7:$Y$11),IF($Z$7:$Z$11=AE23,$AC$7:$AC$11),
IF($B$15:$B$19=AE23,$E$15:$E$19),IF($F$15:$F$19=AE23,$I$15:$I$19),IF($J$15:$J$19=AE23,$M$15:$M$19),IF($N$15:$N$19=AE23,$Q$15:$Q$19),IF($R$15:$R$19=AE23,$U$15:$U$19),IF($V$15:$V$19=AE23,$Y$15:$Y$19),IF($Z$15:$Z$19=AE23,$AC$15:$AC$19),
IF($B$23:$B$27=AE23,$E$23:$E$27),IF($F$23:$F$27=AE23,$I$23:$I$27),IF($J$23:$J$27=AE23,$M$23:$M$27),IF($N$23:$N$27=AE23,$Q$23:$Q$27),IF($R$23:$R$27=AE23,$U$23:$U$27),IF($V$23:$V$27=AE23,$Y$23:$Y$27),IF($Z$23:$Z$27=AE23,$AC$23:$AC$27),
IF($B$31:$B$35=AE23,$E$31:$E$35),IF($F$31:$F$35=AE23,$I$31:$I$35),IF($J$31:$J$35=AE23,$M$31:$M$35),IF($N$31:$N$35=AE23,$Q$31:$Q$35),IF($R$31:$R$35=AE23,$U$31:$U$35),IF($V$31:$V$35=AE23,$Y$31:$Y$35),IF($Z$31:$Z$35=AE23,$AC$31:$AC$35),
IF($B$39:$B$43=AE23,$E$39:$E$43),IF($F$39:$F$43=AE23,$I$39:$I$43),IF($J$39:$J$43=AE23,$M$39:$M$43),IF($N$39:$N$43=AE23,$Q$39:$Q$43),IF($R$39:$R$43=AE23,$U$39:$U$43),IF($V$39:$V$43=AE23,$Y$39:$Y$43),IF($Z$39:$Z$43=AE23,$AC$39:$AC$43),
IF($B$47:$B$51=AE23,$E$47:$E$51),IF($F$47:$F$51=AE23,$I$47:$I$51),IF($J$47:$J$51=AE23,$M$47:$M$51),IF($N$47:$N$51=AE23,$Q$47:$Q$51),IF($R$47:$R$51=AE23,$U$47:$U$51),IF($V$47:$V$51=AE23,$Y$47:$Y$51),IF($Z$47:$Z$51=AE23,$AC$47:$AC$51))</f>
        <v>0</v>
      </c>
      <c r="AJ23" s="5"/>
      <c r="AK23" s="5"/>
      <c r="AL23" s="9"/>
      <c r="AM23"/>
    </row>
    <row r="24" spans="2:39" s="89" customFormat="1" x14ac:dyDescent="0.2">
      <c r="B24" s="92"/>
      <c r="C24" s="94"/>
      <c r="D24" s="104"/>
      <c r="E24" s="56"/>
      <c r="F24" s="102"/>
      <c r="G24" s="96"/>
      <c r="H24" s="113"/>
      <c r="I24" s="56"/>
      <c r="J24" s="102"/>
      <c r="K24" s="96"/>
      <c r="L24" s="107"/>
      <c r="M24" s="47"/>
      <c r="N24" s="92"/>
      <c r="O24" s="94"/>
      <c r="P24" s="104"/>
      <c r="Q24" s="47"/>
      <c r="R24" s="92"/>
      <c r="S24" s="94"/>
      <c r="T24" s="104"/>
      <c r="U24" s="47"/>
      <c r="V24" s="92"/>
      <c r="W24" s="94"/>
      <c r="X24" s="104"/>
      <c r="Y24" s="47"/>
      <c r="Z24" s="92"/>
      <c r="AA24" s="94"/>
      <c r="AB24" s="104"/>
      <c r="AC24" s="47"/>
      <c r="AE24" s="5">
        <v>18</v>
      </c>
      <c r="AF24" s="94"/>
      <c r="AG24" s="9" t="str">
        <f>January!AG24</f>
        <v>Land Line Phone Bill</v>
      </c>
      <c r="AH24">
        <f t="array" ref="AH24">SUM(IF($B$7:$B$11=AE24,$E$7:$E$11),IF($F$7:$F$11=AE24,$I$7:$I$11),IF($J$7:$J$11=AE24,$M$7:$M$11),IF($N$7:$N$11=AE24,$Q$7:$Q$11),IF($R$7:$R$11=AE24,$U$7:$U$11),IF($V$7:$V$11=AE24,$Y$7:$Y$11),IF($Z$7:$Z$11=AE24,$AC$7:$AC$11),
IF($B$15:$B$19=AE24,$E$15:$E$19),IF($F$15:$F$19=AE24,$I$15:$I$19),IF($J$15:$J$19=AE24,$M$15:$M$19),IF($N$15:$N$19=AE24,$Q$15:$Q$19),IF($R$15:$R$19=AE24,$U$15:$U$19),IF($V$15:$V$19=AE24,$Y$15:$Y$19),IF($Z$15:$Z$19=AE24,$AC$15:$AC$19),
IF($B$23:$B$27=AE24,$E$23:$E$27),IF($F$23:$F$27=AE24,$I$23:$I$27),IF($J$23:$J$27=AE24,$M$23:$M$27),IF($N$23:$N$27=AE24,$Q$23:$Q$27),IF($R$23:$R$27=AE24,$U$23:$U$27),IF($V$23:$V$27=AE24,$Y$23:$Y$27),IF($Z$23:$Z$27=AE24,$AC$23:$AC$27),
IF($B$31:$B$35=AE24,$E$31:$E$35),IF($F$31:$F$35=AE24,$I$31:$I$35),IF($J$31:$J$35=AE24,$M$31:$M$35),IF($N$31:$N$35=AE24,$Q$31:$Q$35),IF($R$31:$R$35=AE24,$U$31:$U$35),IF($V$31:$V$35=AE24,$Y$31:$Y$35),IF($Z$31:$Z$35=AE24,$AC$31:$AC$35),
IF($B$39:$B$43=AE24,$E$39:$E$43),IF($F$39:$F$43=AE24,$I$39:$I$43),IF($J$39:$J$43=AE24,$M$39:$M$43),IF($N$39:$N$43=AE24,$Q$39:$Q$43),IF($R$39:$R$43=AE24,$U$39:$U$43),IF($V$39:$V$43=AE24,$Y$39:$Y$43),IF($Z$39:$Z$43=AE24,$AC$39:$AC$43),
IF($B$47:$B$51=AE24,$E$47:$E$51),IF($F$47:$F$51=AE24,$I$47:$I$51),IF($J$47:$J$51=AE24,$M$47:$M$51),IF($N$47:$N$51=AE24,$Q$47:$Q$51),IF($R$47:$R$51=AE24,$U$47:$U$51),IF($V$47:$V$51=AE24,$Y$47:$Y$51),IF($Z$47:$Z$51=AE24,$AC$47:$AC$51))</f>
        <v>0</v>
      </c>
      <c r="AJ24" s="5"/>
      <c r="AK24" s="5"/>
      <c r="AL24" s="9"/>
      <c r="AM24"/>
    </row>
    <row r="25" spans="2:39" s="89" customFormat="1" x14ac:dyDescent="0.2">
      <c r="B25" s="92"/>
      <c r="C25" s="94"/>
      <c r="D25" s="104"/>
      <c r="E25" s="56"/>
      <c r="F25" s="102"/>
      <c r="G25" s="96"/>
      <c r="H25" s="107"/>
      <c r="I25" s="56"/>
      <c r="J25" s="102"/>
      <c r="K25" s="96"/>
      <c r="L25" s="107"/>
      <c r="M25" s="47"/>
      <c r="N25" s="92"/>
      <c r="O25" s="94"/>
      <c r="P25" s="104"/>
      <c r="Q25" s="47"/>
      <c r="R25" s="92"/>
      <c r="S25" s="94"/>
      <c r="T25" s="104"/>
      <c r="U25" s="47"/>
      <c r="V25" s="92"/>
      <c r="W25" s="94"/>
      <c r="X25" s="104"/>
      <c r="Y25" s="47"/>
      <c r="Z25" s="92"/>
      <c r="AA25" s="94"/>
      <c r="AB25" s="104"/>
      <c r="AC25" s="47"/>
      <c r="AE25" s="5">
        <v>19</v>
      </c>
      <c r="AF25" s="94"/>
      <c r="AG25" s="9" t="str">
        <f>January!AG25</f>
        <v>Cell Phone Service</v>
      </c>
      <c r="AH25">
        <f t="array" ref="AH25">SUM(IF($B$7:$B$11=AE25,$E$7:$E$11),IF($F$7:$F$11=AE25,$I$7:$I$11),IF($J$7:$J$11=AE25,$M$7:$M$11),IF($N$7:$N$11=AE25,$Q$7:$Q$11),IF($R$7:$R$11=AE25,$U$7:$U$11),IF($V$7:$V$11=AE25,$Y$7:$Y$11),IF($Z$7:$Z$11=AE25,$AC$7:$AC$11),
IF($B$15:$B$19=AE25,$E$15:$E$19),IF($F$15:$F$19=AE25,$I$15:$I$19),IF($J$15:$J$19=AE25,$M$15:$M$19),IF($N$15:$N$19=AE25,$Q$15:$Q$19),IF($R$15:$R$19=AE25,$U$15:$U$19),IF($V$15:$V$19=AE25,$Y$15:$Y$19),IF($Z$15:$Z$19=AE25,$AC$15:$AC$19),
IF($B$23:$B$27=AE25,$E$23:$E$27),IF($F$23:$F$27=AE25,$I$23:$I$27),IF($J$23:$J$27=AE25,$M$23:$M$27),IF($N$23:$N$27=AE25,$Q$23:$Q$27),IF($R$23:$R$27=AE25,$U$23:$U$27),IF($V$23:$V$27=AE25,$Y$23:$Y$27),IF($Z$23:$Z$27=AE25,$AC$23:$AC$27),
IF($B$31:$B$35=AE25,$E$31:$E$35),IF($F$31:$F$35=AE25,$I$31:$I$35),IF($J$31:$J$35=AE25,$M$31:$M$35),IF($N$31:$N$35=AE25,$Q$31:$Q$35),IF($R$31:$R$35=AE25,$U$31:$U$35),IF($V$31:$V$35=AE25,$Y$31:$Y$35),IF($Z$31:$Z$35=AE25,$AC$31:$AC$35),
IF($B$39:$B$43=AE25,$E$39:$E$43),IF($F$39:$F$43=AE25,$I$39:$I$43),IF($J$39:$J$43=AE25,$M$39:$M$43),IF($N$39:$N$43=AE25,$Q$39:$Q$43),IF($R$39:$R$43=AE25,$U$39:$U$43),IF($V$39:$V$43=AE25,$Y$39:$Y$43),IF($Z$39:$Z$43=AE25,$AC$39:$AC$43),
IF($B$47:$B$51=AE25,$E$47:$E$51),IF($F$47:$F$51=AE25,$I$47:$I$51),IF($J$47:$J$51=AE25,$M$47:$M$51),IF($N$47:$N$51=AE25,$Q$47:$Q$51),IF($R$47:$R$51=AE25,$U$47:$U$51),IF($V$47:$V$51=AE25,$Y$47:$Y$51),IF($Z$47:$Z$51=AE25,$AC$47:$AC$51))</f>
        <v>0</v>
      </c>
      <c r="AJ25" s="5"/>
      <c r="AK25" s="5"/>
      <c r="AL25" s="9"/>
      <c r="AM25"/>
    </row>
    <row r="26" spans="2:39" s="89" customFormat="1" x14ac:dyDescent="0.2">
      <c r="B26" s="92"/>
      <c r="C26" s="94"/>
      <c r="D26" s="104"/>
      <c r="E26" s="56"/>
      <c r="F26" s="102"/>
      <c r="G26" s="96"/>
      <c r="H26" s="107"/>
      <c r="I26" s="56"/>
      <c r="J26" s="102"/>
      <c r="K26" s="96"/>
      <c r="L26" s="107"/>
      <c r="M26" s="47"/>
      <c r="N26" s="92"/>
      <c r="O26" s="94"/>
      <c r="P26" s="104"/>
      <c r="Q26" s="47"/>
      <c r="R26" s="92"/>
      <c r="S26" s="94"/>
      <c r="T26" s="104"/>
      <c r="U26" s="47"/>
      <c r="V26" s="92"/>
      <c r="W26" s="94"/>
      <c r="X26" s="104"/>
      <c r="Y26" s="47"/>
      <c r="Z26" s="92"/>
      <c r="AA26" s="94"/>
      <c r="AB26" s="104"/>
      <c r="AC26" s="47"/>
      <c r="AE26" s="5">
        <v>20</v>
      </c>
      <c r="AF26" s="94"/>
      <c r="AG26" s="9" t="str">
        <f>January!AG26</f>
        <v>Cable Bill</v>
      </c>
      <c r="AH26">
        <f t="array" ref="AH26">SUM(IF($B$7:$B$11=AE26,$E$7:$E$11),IF($F$7:$F$11=AE26,$I$7:$I$11),IF($J$7:$J$11=AE26,$M$7:$M$11),IF($N$7:$N$11=AE26,$Q$7:$Q$11),IF($R$7:$R$11=AE26,$U$7:$U$11),IF($V$7:$V$11=AE26,$Y$7:$Y$11),IF($Z$7:$Z$11=AE26,$AC$7:$AC$11),
IF($B$15:$B$19=AE26,$E$15:$E$19),IF($F$15:$F$19=AE26,$I$15:$I$19),IF($J$15:$J$19=AE26,$M$15:$M$19),IF($N$15:$N$19=AE26,$Q$15:$Q$19),IF($R$15:$R$19=AE26,$U$15:$U$19),IF($V$15:$V$19=AE26,$Y$15:$Y$19),IF($Z$15:$Z$19=AE26,$AC$15:$AC$19),
IF($B$23:$B$27=AE26,$E$23:$E$27),IF($F$23:$F$27=AE26,$I$23:$I$27),IF($J$23:$J$27=AE26,$M$23:$M$27),IF($N$23:$N$27=AE26,$Q$23:$Q$27),IF($R$23:$R$27=AE26,$U$23:$U$27),IF($V$23:$V$27=AE26,$Y$23:$Y$27),IF($Z$23:$Z$27=AE26,$AC$23:$AC$27),
IF($B$31:$B$35=AE26,$E$31:$E$35),IF($F$31:$F$35=AE26,$I$31:$I$35),IF($J$31:$J$35=AE26,$M$31:$M$35),IF($N$31:$N$35=AE26,$Q$31:$Q$35),IF($R$31:$R$35=AE26,$U$31:$U$35),IF($V$31:$V$35=AE26,$Y$31:$Y$35),IF($Z$31:$Z$35=AE26,$AC$31:$AC$35),
IF($B$39:$B$43=AE26,$E$39:$E$43),IF($F$39:$F$43=AE26,$I$39:$I$43),IF($J$39:$J$43=AE26,$M$39:$M$43),IF($N$39:$N$43=AE26,$Q$39:$Q$43),IF($R$39:$R$43=AE26,$U$39:$U$43),IF($V$39:$V$43=AE26,$Y$39:$Y$43),IF($Z$39:$Z$43=AE26,$AC$39:$AC$43),
IF($B$47:$B$51=AE26,$E$47:$E$51),IF($F$47:$F$51=AE26,$I$47:$I$51),IF($J$47:$J$51=AE26,$M$47:$M$51),IF($N$47:$N$51=AE26,$Q$47:$Q$51),IF($R$47:$R$51=AE26,$U$47:$U$51),IF($V$47:$V$51=AE26,$Y$47:$Y$51),IF($Z$47:$Z$51=AE26,$AC$47:$AC$51))</f>
        <v>0</v>
      </c>
      <c r="AJ26" s="5"/>
      <c r="AK26" s="5"/>
      <c r="AL26" s="9"/>
      <c r="AM26"/>
    </row>
    <row r="27" spans="2:39" s="89" customFormat="1" x14ac:dyDescent="0.2">
      <c r="B27" s="92"/>
      <c r="C27" s="94"/>
      <c r="D27" s="104"/>
      <c r="E27" s="47"/>
      <c r="F27" s="92"/>
      <c r="G27" s="94"/>
      <c r="H27" s="104"/>
      <c r="I27" s="47"/>
      <c r="J27" s="92"/>
      <c r="K27" s="94"/>
      <c r="L27" s="104"/>
      <c r="M27" s="47"/>
      <c r="N27" s="92"/>
      <c r="O27" s="94"/>
      <c r="P27" s="104"/>
      <c r="Q27" s="47"/>
      <c r="R27" s="92"/>
      <c r="S27" s="94"/>
      <c r="T27" s="104"/>
      <c r="U27" s="47"/>
      <c r="V27" s="92"/>
      <c r="W27" s="94"/>
      <c r="X27" s="104"/>
      <c r="Y27" s="47"/>
      <c r="Z27" s="92"/>
      <c r="AA27" s="94"/>
      <c r="AB27" s="104"/>
      <c r="AC27" s="47"/>
      <c r="AE27" s="5">
        <v>21</v>
      </c>
      <c r="AF27" s="94"/>
      <c r="AG27" s="9" t="str">
        <f>January!AG27</f>
        <v>Auto Maint.</v>
      </c>
      <c r="AH27">
        <f t="array" ref="AH27">SUM(IF($B$7:$B$11=AE27,$E$7:$E$11),IF($F$7:$F$11=AE27,$I$7:$I$11),IF($J$7:$J$11=AE27,$M$7:$M$11),IF($N$7:$N$11=AE27,$Q$7:$Q$11),IF($R$7:$R$11=AE27,$U$7:$U$11),IF($V$7:$V$11=AE27,$Y$7:$Y$11),IF($Z$7:$Z$11=AE27,$AC$7:$AC$11),
IF($B$15:$B$19=AE27,$E$15:$E$19),IF($F$15:$F$19=AE27,$I$15:$I$19),IF($J$15:$J$19=AE27,$M$15:$M$19),IF($N$15:$N$19=AE27,$Q$15:$Q$19),IF($R$15:$R$19=AE27,$U$15:$U$19),IF($V$15:$V$19=AE27,$Y$15:$Y$19),IF($Z$15:$Z$19=AE27,$AC$15:$AC$19),
IF($B$23:$B$27=AE27,$E$23:$E$27),IF($F$23:$F$27=AE27,$I$23:$I$27),IF($J$23:$J$27=AE27,$M$23:$M$27),IF($N$23:$N$27=AE27,$Q$23:$Q$27),IF($R$23:$R$27=AE27,$U$23:$U$27),IF($V$23:$V$27=AE27,$Y$23:$Y$27),IF($Z$23:$Z$27=AE27,$AC$23:$AC$27),
IF($B$31:$B$35=AE27,$E$31:$E$35),IF($F$31:$F$35=AE27,$I$31:$I$35),IF($J$31:$J$35=AE27,$M$31:$M$35),IF($N$31:$N$35=AE27,$Q$31:$Q$35),IF($R$31:$R$35=AE27,$U$31:$U$35),IF($V$31:$V$35=AE27,$Y$31:$Y$35),IF($Z$31:$Z$35=AE27,$AC$31:$AC$35),
IF($B$39:$B$43=AE27,$E$39:$E$43),IF($F$39:$F$43=AE27,$I$39:$I$43),IF($J$39:$J$43=AE27,$M$39:$M$43),IF($N$39:$N$43=AE27,$Q$39:$Q$43),IF($R$39:$R$43=AE27,$U$39:$U$43),IF($V$39:$V$43=AE27,$Y$39:$Y$43),IF($Z$39:$Z$43=AE27,$AC$39:$AC$43),
IF($B$47:$B$51=AE27,$E$47:$E$51),IF($F$47:$F$51=AE27,$I$47:$I$51),IF($J$47:$J$51=AE27,$M$47:$M$51),IF($N$47:$N$51=AE27,$Q$47:$Q$51),IF($R$47:$R$51=AE27,$U$47:$U$51),IF($V$47:$V$51=AE27,$Y$47:$Y$51),IF($Z$47:$Z$51=AE27,$AC$47:$AC$51))</f>
        <v>0</v>
      </c>
      <c r="AJ27" s="5"/>
      <c r="AK27" s="5"/>
      <c r="AL27" s="9"/>
      <c r="AM27"/>
    </row>
    <row r="28" spans="2:39" s="89" customFormat="1" x14ac:dyDescent="0.2">
      <c r="B28" s="190">
        <f>Z20+1</f>
        <v>12</v>
      </c>
      <c r="C28" s="191"/>
      <c r="D28" s="104" t="s">
        <v>51</v>
      </c>
      <c r="E28" s="47">
        <f t="array" ref="E28">AC20+SUM(IF(C23:C27=1,E23:E27))</f>
        <v>1200</v>
      </c>
      <c r="F28" s="190">
        <f>B28+1</f>
        <v>13</v>
      </c>
      <c r="G28" s="191"/>
      <c r="H28" s="104" t="s">
        <v>51</v>
      </c>
      <c r="I28" s="47">
        <f t="array" ref="I28">E28+SUM(IF(G23:G27=1,I23:I27))</f>
        <v>1200</v>
      </c>
      <c r="J28" s="190">
        <f>F28+1</f>
        <v>14</v>
      </c>
      <c r="K28" s="191"/>
      <c r="L28" s="104" t="s">
        <v>51</v>
      </c>
      <c r="M28" s="47">
        <f t="array" ref="M28">I28+SUM(IF(K23:K27=1,M23:M27))</f>
        <v>1200</v>
      </c>
      <c r="N28" s="190">
        <f>J28+1</f>
        <v>15</v>
      </c>
      <c r="O28" s="191"/>
      <c r="P28" s="104" t="s">
        <v>51</v>
      </c>
      <c r="Q28" s="47">
        <f t="array" ref="Q28">M28+SUM(IF(O23:O27=1,Q23:Q27))</f>
        <v>1200</v>
      </c>
      <c r="R28" s="190">
        <f>N28+1</f>
        <v>16</v>
      </c>
      <c r="S28" s="191"/>
      <c r="T28" s="104" t="s">
        <v>51</v>
      </c>
      <c r="U28" s="47">
        <f t="array" ref="U28">Q28+SUM(IF(S23:S27=1,U23:U27))</f>
        <v>1200</v>
      </c>
      <c r="V28" s="190">
        <f>R28+1</f>
        <v>17</v>
      </c>
      <c r="W28" s="191"/>
      <c r="X28" s="104" t="s">
        <v>51</v>
      </c>
      <c r="Y28" s="47">
        <f t="array" ref="Y28">U28+SUM(IF(W23:W27=1,Y23:Y27))</f>
        <v>1200</v>
      </c>
      <c r="Z28" s="190">
        <f>V28+1</f>
        <v>18</v>
      </c>
      <c r="AA28" s="191"/>
      <c r="AB28" s="104" t="s">
        <v>51</v>
      </c>
      <c r="AC28" s="47">
        <f t="array" ref="AC28">Y28+SUM(IF(AA23:AA27=1,AC23:AC27))</f>
        <v>1200</v>
      </c>
      <c r="AE28" s="5">
        <v>22</v>
      </c>
      <c r="AF28" s="94"/>
      <c r="AG28" s="9" t="str">
        <f>January!AG28</f>
        <v>Auto Loan</v>
      </c>
      <c r="AH28">
        <f t="array" ref="AH28">SUM(IF($B$7:$B$11=AE28,$E$7:$E$11),IF($F$7:$F$11=AE28,$I$7:$I$11),IF($J$7:$J$11=AE28,$M$7:$M$11),IF($N$7:$N$11=AE28,$Q$7:$Q$11),IF($R$7:$R$11=AE28,$U$7:$U$11),IF($V$7:$V$11=AE28,$Y$7:$Y$11),IF($Z$7:$Z$11=AE28,$AC$7:$AC$11),
IF($B$15:$B$19=AE28,$E$15:$E$19),IF($F$15:$F$19=AE28,$I$15:$I$19),IF($J$15:$J$19=AE28,$M$15:$M$19),IF($N$15:$N$19=AE28,$Q$15:$Q$19),IF($R$15:$R$19=AE28,$U$15:$U$19),IF($V$15:$V$19=AE28,$Y$15:$Y$19),IF($Z$15:$Z$19=AE28,$AC$15:$AC$19),
IF($B$23:$B$27=AE28,$E$23:$E$27),IF($F$23:$F$27=AE28,$I$23:$I$27),IF($J$23:$J$27=AE28,$M$23:$M$27),IF($N$23:$N$27=AE28,$Q$23:$Q$27),IF($R$23:$R$27=AE28,$U$23:$U$27),IF($V$23:$V$27=AE28,$Y$23:$Y$27),IF($Z$23:$Z$27=AE28,$AC$23:$AC$27),
IF($B$31:$B$35=AE28,$E$31:$E$35),IF($F$31:$F$35=AE28,$I$31:$I$35),IF($J$31:$J$35=AE28,$M$31:$M$35),IF($N$31:$N$35=AE28,$Q$31:$Q$35),IF($R$31:$R$35=AE28,$U$31:$U$35),IF($V$31:$V$35=AE28,$Y$31:$Y$35),IF($Z$31:$Z$35=AE28,$AC$31:$AC$35),
IF($B$39:$B$43=AE28,$E$39:$E$43),IF($F$39:$F$43=AE28,$I$39:$I$43),IF($J$39:$J$43=AE28,$M$39:$M$43),IF($N$39:$N$43=AE28,$Q$39:$Q$43),IF($R$39:$R$43=AE28,$U$39:$U$43),IF($V$39:$V$43=AE28,$Y$39:$Y$43),IF($Z$39:$Z$43=AE28,$AC$39:$AC$43),
IF($B$47:$B$51=AE28,$E$47:$E$51),IF($F$47:$F$51=AE28,$I$47:$I$51),IF($J$47:$J$51=AE28,$M$47:$M$51),IF($N$47:$N$51=AE28,$Q$47:$Q$51),IF($R$47:$R$51=AE28,$U$47:$U$51),IF($V$47:$V$51=AE28,$Y$47:$Y$51),IF($Z$47:$Z$51=AE28,$AC$47:$AC$51))</f>
        <v>0</v>
      </c>
      <c r="AJ28" s="5"/>
      <c r="AK28" s="5"/>
      <c r="AL28" s="9"/>
      <c r="AM28"/>
    </row>
    <row r="29" spans="2:39" s="89" customFormat="1" x14ac:dyDescent="0.2">
      <c r="B29" s="190"/>
      <c r="C29" s="191"/>
      <c r="D29" s="104" t="s">
        <v>60</v>
      </c>
      <c r="E29" s="21">
        <f t="array" ref="E29">AC21+SUM(IF(C23:C27=2,E23:E27))-SUM(IF(B23:B27={33},E23:E27))</f>
        <v>5000</v>
      </c>
      <c r="F29" s="190"/>
      <c r="G29" s="191"/>
      <c r="H29" s="104" t="s">
        <v>60</v>
      </c>
      <c r="I29" s="21">
        <f t="array" ref="I29">E29+SUM(IF(G23:G27=2,I23:I27))-SUM(IF(F23:F27={33},I23:I27))</f>
        <v>5000</v>
      </c>
      <c r="J29" s="190"/>
      <c r="K29" s="191"/>
      <c r="L29" s="104" t="s">
        <v>60</v>
      </c>
      <c r="M29" s="21">
        <f t="array" ref="M29">I29+SUM(IF(K23:K27=2,M23:M27))-SUM(IF(J23:J27={33},M23:M27))</f>
        <v>5000</v>
      </c>
      <c r="N29" s="190"/>
      <c r="O29" s="191"/>
      <c r="P29" s="104" t="s">
        <v>60</v>
      </c>
      <c r="Q29" s="21">
        <f t="array" ref="Q29">M29+SUM(IF(O23:O27=2,Q23:Q27))-SUM(IF(N23:N27={33},Q23:Q27))</f>
        <v>5000</v>
      </c>
      <c r="R29" s="190"/>
      <c r="S29" s="191"/>
      <c r="T29" s="104" t="s">
        <v>60</v>
      </c>
      <c r="U29" s="21">
        <f t="array" ref="U29">Q29+SUM(IF(S23:S27=2,U23:U27))-SUM(IF(R23:R27={33},U23:U27))</f>
        <v>5000</v>
      </c>
      <c r="V29" s="190"/>
      <c r="W29" s="191"/>
      <c r="X29" s="104" t="s">
        <v>60</v>
      </c>
      <c r="Y29" s="21">
        <f t="array" ref="Y29">U29+SUM(IF(W23:W27=2,Y23:Y27))-SUM(IF(V23:V27={33},Y23:Y27))</f>
        <v>5000</v>
      </c>
      <c r="Z29" s="190"/>
      <c r="AA29" s="191"/>
      <c r="AB29" s="104" t="s">
        <v>60</v>
      </c>
      <c r="AC29" s="21">
        <f t="array" ref="AC29">Y29+SUM(IF(AA23:AA27=2,AC23:AC27))-SUM(IF(Z23:Z27={33},AC23:AC27))</f>
        <v>5000</v>
      </c>
      <c r="AE29" s="5">
        <v>23</v>
      </c>
      <c r="AF29" s="94"/>
      <c r="AG29" s="9" t="str">
        <f>January!AG29</f>
        <v>Medical</v>
      </c>
      <c r="AH29">
        <f t="array" ref="AH29">SUM(IF($B$7:$B$11=AE29,$E$7:$E$11),IF($F$7:$F$11=AE29,$I$7:$I$11),IF($J$7:$J$11=AE29,$M$7:$M$11),IF($N$7:$N$11=AE29,$Q$7:$Q$11),IF($R$7:$R$11=AE29,$U$7:$U$11),IF($V$7:$V$11=AE29,$Y$7:$Y$11),IF($Z$7:$Z$11=AE29,$AC$7:$AC$11),
IF($B$15:$B$19=AE29,$E$15:$E$19),IF($F$15:$F$19=AE29,$I$15:$I$19),IF($J$15:$J$19=AE29,$M$15:$M$19),IF($N$15:$N$19=AE29,$Q$15:$Q$19),IF($R$15:$R$19=AE29,$U$15:$U$19),IF($V$15:$V$19=AE29,$Y$15:$Y$19),IF($Z$15:$Z$19=AE29,$AC$15:$AC$19),
IF($B$23:$B$27=AE29,$E$23:$E$27),IF($F$23:$F$27=AE29,$I$23:$I$27),IF($J$23:$J$27=AE29,$M$23:$M$27),IF($N$23:$N$27=AE29,$Q$23:$Q$27),IF($R$23:$R$27=AE29,$U$23:$U$27),IF($V$23:$V$27=AE29,$Y$23:$Y$27),IF($Z$23:$Z$27=AE29,$AC$23:$AC$27),
IF($B$31:$B$35=AE29,$E$31:$E$35),IF($F$31:$F$35=AE29,$I$31:$I$35),IF($J$31:$J$35=AE29,$M$31:$M$35),IF($N$31:$N$35=AE29,$Q$31:$Q$35),IF($R$31:$R$35=AE29,$U$31:$U$35),IF($V$31:$V$35=AE29,$Y$31:$Y$35),IF($Z$31:$Z$35=AE29,$AC$31:$AC$35),
IF($B$39:$B$43=AE29,$E$39:$E$43),IF($F$39:$F$43=AE29,$I$39:$I$43),IF($J$39:$J$43=AE29,$M$39:$M$43),IF($N$39:$N$43=AE29,$Q$39:$Q$43),IF($R$39:$R$43=AE29,$U$39:$U$43),IF($V$39:$V$43=AE29,$Y$39:$Y$43),IF($Z$39:$Z$43=AE29,$AC$39:$AC$43),
IF($B$47:$B$51=AE29,$E$47:$E$51),IF($F$47:$F$51=AE29,$I$47:$I$51),IF($J$47:$J$51=AE29,$M$47:$M$51),IF($N$47:$N$51=AE29,$Q$47:$Q$51),IF($R$47:$R$51=AE29,$U$47:$U$51),IF($V$47:$V$51=AE29,$Y$47:$Y$51),IF($Z$47:$Z$51=AE29,$AC$47:$AC$51))</f>
        <v>0</v>
      </c>
      <c r="AJ29" s="5"/>
      <c r="AK29" s="5"/>
      <c r="AL29" s="9"/>
      <c r="AM29"/>
    </row>
    <row r="30" spans="2:39" ht="13.5" thickBot="1" x14ac:dyDescent="0.25">
      <c r="B30" s="192"/>
      <c r="C30" s="193"/>
      <c r="D30" s="105" t="s">
        <v>48</v>
      </c>
      <c r="E30" s="25">
        <f t="array" ref="E30">AC22+SUM(IF(C23:C27=3,E23:E27))-SUM(IF(B23:B27={34},E23:E27))</f>
        <v>-800</v>
      </c>
      <c r="F30" s="192"/>
      <c r="G30" s="193"/>
      <c r="H30" s="105" t="s">
        <v>48</v>
      </c>
      <c r="I30" s="25">
        <f t="array" ref="I30">E30+SUM(IF(G23:G27=3,I23:I27))-SUM(IF(F23:F27={34},I23:I27))</f>
        <v>-800</v>
      </c>
      <c r="J30" s="192"/>
      <c r="K30" s="193"/>
      <c r="L30" s="105" t="s">
        <v>48</v>
      </c>
      <c r="M30" s="25">
        <f t="array" ref="M30">I30+SUM(IF(K23:K27=3,M23:M27))-SUM(IF(J23:J27={34},M23:M27))</f>
        <v>-800</v>
      </c>
      <c r="N30" s="192"/>
      <c r="O30" s="193"/>
      <c r="P30" s="105" t="s">
        <v>48</v>
      </c>
      <c r="Q30" s="25">
        <f t="array" ref="Q30">M30+SUM(IF(O23:O27=3,Q23:Q27))-SUM(IF(N23:N27={34},Q23:Q27))</f>
        <v>-800</v>
      </c>
      <c r="R30" s="192"/>
      <c r="S30" s="193"/>
      <c r="T30" s="105" t="s">
        <v>48</v>
      </c>
      <c r="U30" s="25">
        <f t="array" ref="U30">Q30+SUM(IF(S23:S27=3,U23:U27))-SUM(IF(R23:R27={34},U23:U27))</f>
        <v>-800</v>
      </c>
      <c r="V30" s="192"/>
      <c r="W30" s="193"/>
      <c r="X30" s="105" t="s">
        <v>48</v>
      </c>
      <c r="Y30" s="25">
        <f t="array" ref="Y30">U30+SUM(IF(W23:W27=3,Y23:Y27))-SUM(IF(V23:V27={34},Y23:Y27))</f>
        <v>-800</v>
      </c>
      <c r="Z30" s="192"/>
      <c r="AA30" s="193"/>
      <c r="AB30" s="105" t="s">
        <v>48</v>
      </c>
      <c r="AC30" s="25">
        <f t="array" ref="AC30">Y30+SUM(IF(AA23:AA27=3,AC23:AC27))-SUM(IF(Z23:Z27={34},AC23:AC27))</f>
        <v>-800</v>
      </c>
      <c r="AE30" s="5">
        <v>24</v>
      </c>
      <c r="AF30" s="94"/>
      <c r="AG30" s="9" t="str">
        <f>January!AG30</f>
        <v>HairCare</v>
      </c>
      <c r="AH30">
        <f t="array" ref="AH30">SUM(IF($B$7:$B$11=AE30,$E$7:$E$11),IF($F$7:$F$11=AE30,$I$7:$I$11),IF($J$7:$J$11=AE30,$M$7:$M$11),IF($N$7:$N$11=AE30,$Q$7:$Q$11),IF($R$7:$R$11=AE30,$U$7:$U$11),IF($V$7:$V$11=AE30,$Y$7:$Y$11),IF($Z$7:$Z$11=AE30,$AC$7:$AC$11),
IF($B$15:$B$19=AE30,$E$15:$E$19),IF($F$15:$F$19=AE30,$I$15:$I$19),IF($J$15:$J$19=AE30,$M$15:$M$19),IF($N$15:$N$19=AE30,$Q$15:$Q$19),IF($R$15:$R$19=AE30,$U$15:$U$19),IF($V$15:$V$19=AE30,$Y$15:$Y$19),IF($Z$15:$Z$19=AE30,$AC$15:$AC$19),
IF($B$23:$B$27=AE30,$E$23:$E$27),IF($F$23:$F$27=AE30,$I$23:$I$27),IF($J$23:$J$27=AE30,$M$23:$M$27),IF($N$23:$N$27=AE30,$Q$23:$Q$27),IF($R$23:$R$27=AE30,$U$23:$U$27),IF($V$23:$V$27=AE30,$Y$23:$Y$27),IF($Z$23:$Z$27=AE30,$AC$23:$AC$27),
IF($B$31:$B$35=AE30,$E$31:$E$35),IF($F$31:$F$35=AE30,$I$31:$I$35),IF($J$31:$J$35=AE30,$M$31:$M$35),IF($N$31:$N$35=AE30,$Q$31:$Q$35),IF($R$31:$R$35=AE30,$U$31:$U$35),IF($V$31:$V$35=AE30,$Y$31:$Y$35),IF($Z$31:$Z$35=AE30,$AC$31:$AC$35),
IF($B$39:$B$43=AE30,$E$39:$E$43),IF($F$39:$F$43=AE30,$I$39:$I$43),IF($J$39:$J$43=AE30,$M$39:$M$43),IF($N$39:$N$43=AE30,$Q$39:$Q$43),IF($R$39:$R$43=AE30,$U$39:$U$43),IF($V$39:$V$43=AE30,$Y$39:$Y$43),IF($Z$39:$Z$43=AE30,$AC$39:$AC$43),
IF($B$47:$B$51=AE30,$E$47:$E$51),IF($F$47:$F$51=AE30,$I$47:$I$51),IF($J$47:$J$51=AE30,$M$47:$M$51),IF($N$47:$N$51=AE30,$Q$47:$Q$51),IF($R$47:$R$51=AE30,$U$47:$U$51),IF($V$47:$V$51=AE30,$Y$47:$Y$51),IF($Z$47:$Z$51=AE30,$AC$47:$AC$51))</f>
        <v>0</v>
      </c>
      <c r="AJ30" s="5"/>
      <c r="AK30" s="5"/>
      <c r="AL30" s="9"/>
    </row>
    <row r="31" spans="2:39" s="89" customFormat="1" x14ac:dyDescent="0.2">
      <c r="B31" s="91"/>
      <c r="C31" s="110"/>
      <c r="D31" s="103"/>
      <c r="E31" s="60"/>
      <c r="F31" s="92"/>
      <c r="G31" s="94"/>
      <c r="H31" s="104"/>
      <c r="I31" s="47"/>
      <c r="J31" s="92"/>
      <c r="K31" s="94"/>
      <c r="L31" s="104"/>
      <c r="M31" s="47"/>
      <c r="N31" s="92"/>
      <c r="O31" s="94"/>
      <c r="P31" s="104"/>
      <c r="Q31" s="56"/>
      <c r="R31" s="101"/>
      <c r="S31" s="111"/>
      <c r="T31" s="113"/>
      <c r="U31" s="100"/>
      <c r="V31" s="102"/>
      <c r="W31" s="96"/>
      <c r="X31" s="107"/>
      <c r="Y31" s="47"/>
      <c r="Z31" s="91"/>
      <c r="AA31" s="110"/>
      <c r="AB31" s="103"/>
      <c r="AC31" s="60"/>
      <c r="AE31" s="5">
        <v>25</v>
      </c>
      <c r="AF31" s="94"/>
      <c r="AG31" s="9" t="str">
        <f>January!AG31</f>
        <v>Clothing</v>
      </c>
      <c r="AH31">
        <f t="array" ref="AH31">SUM(IF($B$7:$B$11=AE31,$E$7:$E$11),IF($F$7:$F$11=AE31,$I$7:$I$11),IF($J$7:$J$11=AE31,$M$7:$M$11),IF($N$7:$N$11=AE31,$Q$7:$Q$11),IF($R$7:$R$11=AE31,$U$7:$U$11),IF($V$7:$V$11=AE31,$Y$7:$Y$11),IF($Z$7:$Z$11=AE31,$AC$7:$AC$11),
IF($B$15:$B$19=AE31,$E$15:$E$19),IF($F$15:$F$19=AE31,$I$15:$I$19),IF($J$15:$J$19=AE31,$M$15:$M$19),IF($N$15:$N$19=AE31,$Q$15:$Q$19),IF($R$15:$R$19=AE31,$U$15:$U$19),IF($V$15:$V$19=AE31,$Y$15:$Y$19),IF($Z$15:$Z$19=AE31,$AC$15:$AC$19),
IF($B$23:$B$27=AE31,$E$23:$E$27),IF($F$23:$F$27=AE31,$I$23:$I$27),IF($J$23:$J$27=AE31,$M$23:$M$27),IF($N$23:$N$27=AE31,$Q$23:$Q$27),IF($R$23:$R$27=AE31,$U$23:$U$27),IF($V$23:$V$27=AE31,$Y$23:$Y$27),IF($Z$23:$Z$27=AE31,$AC$23:$AC$27),
IF($B$31:$B$35=AE31,$E$31:$E$35),IF($F$31:$F$35=AE31,$I$31:$I$35),IF($J$31:$J$35=AE31,$M$31:$M$35),IF($N$31:$N$35=AE31,$Q$31:$Q$35),IF($R$31:$R$35=AE31,$U$31:$U$35),IF($V$31:$V$35=AE31,$Y$31:$Y$35),IF($Z$31:$Z$35=AE31,$AC$31:$AC$35),
IF($B$39:$B$43=AE31,$E$39:$E$43),IF($F$39:$F$43=AE31,$I$39:$I$43),IF($J$39:$J$43=AE31,$M$39:$M$43),IF($N$39:$N$43=AE31,$Q$39:$Q$43),IF($R$39:$R$43=AE31,$U$39:$U$43),IF($V$39:$V$43=AE31,$Y$39:$Y$43),IF($Z$39:$Z$43=AE31,$AC$39:$AC$43),
IF($B$47:$B$51=AE31,$E$47:$E$51),IF($F$47:$F$51=AE31,$I$47:$I$51),IF($J$47:$J$51=AE31,$M$47:$M$51),IF($N$47:$N$51=AE31,$Q$47:$Q$51),IF($R$47:$R$51=AE31,$U$47:$U$51),IF($V$47:$V$51=AE31,$Y$47:$Y$51),IF($Z$47:$Z$51=AE31,$AC$47:$AC$51))</f>
        <v>0</v>
      </c>
      <c r="AJ31" s="5"/>
      <c r="AK31" s="5"/>
      <c r="AL31" s="9"/>
      <c r="AM31"/>
    </row>
    <row r="32" spans="2:39" s="89" customFormat="1" x14ac:dyDescent="0.2">
      <c r="B32" s="92"/>
      <c r="C32" s="94"/>
      <c r="D32" s="104"/>
      <c r="E32" s="47"/>
      <c r="F32" s="92"/>
      <c r="G32" s="94"/>
      <c r="H32" s="104"/>
      <c r="I32" s="47"/>
      <c r="J32" s="92"/>
      <c r="K32" s="94"/>
      <c r="L32" s="104"/>
      <c r="M32" s="47"/>
      <c r="N32" s="92"/>
      <c r="O32" s="94"/>
      <c r="P32" s="104"/>
      <c r="Q32" s="56"/>
      <c r="R32" s="102"/>
      <c r="S32" s="96"/>
      <c r="T32" s="113"/>
      <c r="U32" s="56"/>
      <c r="V32" s="102"/>
      <c r="W32" s="96"/>
      <c r="X32" s="107"/>
      <c r="Y32" s="47"/>
      <c r="Z32" s="92"/>
      <c r="AA32" s="94"/>
      <c r="AB32" s="104"/>
      <c r="AC32" s="47"/>
      <c r="AE32" s="5">
        <v>26</v>
      </c>
      <c r="AF32" s="94"/>
      <c r="AG32" s="9" t="str">
        <f>January!AG32</f>
        <v>DayCare/School</v>
      </c>
      <c r="AH32">
        <f t="array" ref="AH32">SUM(IF($B$7:$B$11=AE32,$E$7:$E$11),IF($F$7:$F$11=AE32,$I$7:$I$11),IF($J$7:$J$11=AE32,$M$7:$M$11),IF($N$7:$N$11=AE32,$Q$7:$Q$11),IF($R$7:$R$11=AE32,$U$7:$U$11),IF($V$7:$V$11=AE32,$Y$7:$Y$11),IF($Z$7:$Z$11=AE32,$AC$7:$AC$11),
IF($B$15:$B$19=AE32,$E$15:$E$19),IF($F$15:$F$19=AE32,$I$15:$I$19),IF($J$15:$J$19=AE32,$M$15:$M$19),IF($N$15:$N$19=AE32,$Q$15:$Q$19),IF($R$15:$R$19=AE32,$U$15:$U$19),IF($V$15:$V$19=AE32,$Y$15:$Y$19),IF($Z$15:$Z$19=AE32,$AC$15:$AC$19),
IF($B$23:$B$27=AE32,$E$23:$E$27),IF($F$23:$F$27=AE32,$I$23:$I$27),IF($J$23:$J$27=AE32,$M$23:$M$27),IF($N$23:$N$27=AE32,$Q$23:$Q$27),IF($R$23:$R$27=AE32,$U$23:$U$27),IF($V$23:$V$27=AE32,$Y$23:$Y$27),IF($Z$23:$Z$27=AE32,$AC$23:$AC$27),
IF($B$31:$B$35=AE32,$E$31:$E$35),IF($F$31:$F$35=AE32,$I$31:$I$35),IF($J$31:$J$35=AE32,$M$31:$M$35),IF($N$31:$N$35=AE32,$Q$31:$Q$35),IF($R$31:$R$35=AE32,$U$31:$U$35),IF($V$31:$V$35=AE32,$Y$31:$Y$35),IF($Z$31:$Z$35=AE32,$AC$31:$AC$35),
IF($B$39:$B$43=AE32,$E$39:$E$43),IF($F$39:$F$43=AE32,$I$39:$I$43),IF($J$39:$J$43=AE32,$M$39:$M$43),IF($N$39:$N$43=AE32,$Q$39:$Q$43),IF($R$39:$R$43=AE32,$U$39:$U$43),IF($V$39:$V$43=AE32,$Y$39:$Y$43),IF($Z$39:$Z$43=AE32,$AC$39:$AC$43),
IF($B$47:$B$51=AE32,$E$47:$E$51),IF($F$47:$F$51=AE32,$I$47:$I$51),IF($J$47:$J$51=AE32,$M$47:$M$51),IF($N$47:$N$51=AE32,$Q$47:$Q$51),IF($R$47:$R$51=AE32,$U$47:$U$51),IF($V$47:$V$51=AE32,$Y$47:$Y$51),IF($Z$47:$Z$51=AE32,$AC$47:$AC$51))</f>
        <v>0</v>
      </c>
      <c r="AJ32" s="5"/>
      <c r="AK32" s="22"/>
      <c r="AL32" s="19"/>
      <c r="AM32"/>
    </row>
    <row r="33" spans="2:39" s="89" customFormat="1" x14ac:dyDescent="0.2">
      <c r="B33" s="92"/>
      <c r="C33" s="94"/>
      <c r="D33" s="104"/>
      <c r="E33" s="47"/>
      <c r="F33" s="92"/>
      <c r="G33" s="94"/>
      <c r="H33" s="104"/>
      <c r="I33" s="47"/>
      <c r="J33" s="92"/>
      <c r="K33" s="94"/>
      <c r="L33" s="104"/>
      <c r="M33" s="47"/>
      <c r="N33" s="92"/>
      <c r="O33" s="94"/>
      <c r="P33" s="104"/>
      <c r="Q33" s="56"/>
      <c r="R33" s="102"/>
      <c r="S33" s="96"/>
      <c r="T33" s="107"/>
      <c r="U33" s="56"/>
      <c r="V33" s="102"/>
      <c r="W33" s="96"/>
      <c r="X33" s="107"/>
      <c r="Y33" s="47"/>
      <c r="Z33" s="92"/>
      <c r="AA33" s="94"/>
      <c r="AB33" s="104"/>
      <c r="AC33" s="47"/>
      <c r="AE33" s="5">
        <v>27</v>
      </c>
      <c r="AF33" s="94"/>
      <c r="AG33" s="9" t="str">
        <f>January!AG33</f>
        <v>Car Insurance</v>
      </c>
      <c r="AH33">
        <f t="array" ref="AH33">SUM(IF($B$7:$B$11=AE33,$E$7:$E$11),IF($F$7:$F$11=AE33,$I$7:$I$11),IF($J$7:$J$11=AE33,$M$7:$M$11),IF($N$7:$N$11=AE33,$Q$7:$Q$11),IF($R$7:$R$11=AE33,$U$7:$U$11),IF($V$7:$V$11=AE33,$Y$7:$Y$11),IF($Z$7:$Z$11=AE33,$AC$7:$AC$11),
IF($B$15:$B$19=AE33,$E$15:$E$19),IF($F$15:$F$19=AE33,$I$15:$I$19),IF($J$15:$J$19=AE33,$M$15:$M$19),IF($N$15:$N$19=AE33,$Q$15:$Q$19),IF($R$15:$R$19=AE33,$U$15:$U$19),IF($V$15:$V$19=AE33,$Y$15:$Y$19),IF($Z$15:$Z$19=AE33,$AC$15:$AC$19),
IF($B$23:$B$27=AE33,$E$23:$E$27),IF($F$23:$F$27=AE33,$I$23:$I$27),IF($J$23:$J$27=AE33,$M$23:$M$27),IF($N$23:$N$27=AE33,$Q$23:$Q$27),IF($R$23:$R$27=AE33,$U$23:$U$27),IF($V$23:$V$27=AE33,$Y$23:$Y$27),IF($Z$23:$Z$27=AE33,$AC$23:$AC$27),
IF($B$31:$B$35=AE33,$E$31:$E$35),IF($F$31:$F$35=AE33,$I$31:$I$35),IF($J$31:$J$35=AE33,$M$31:$M$35),IF($N$31:$N$35=AE33,$Q$31:$Q$35),IF($R$31:$R$35=AE33,$U$31:$U$35),IF($V$31:$V$35=AE33,$Y$31:$Y$35),IF($Z$31:$Z$35=AE33,$AC$31:$AC$35),
IF($B$39:$B$43=AE33,$E$39:$E$43),IF($F$39:$F$43=AE33,$I$39:$I$43),IF($J$39:$J$43=AE33,$M$39:$M$43),IF($N$39:$N$43=AE33,$Q$39:$Q$43),IF($R$39:$R$43=AE33,$U$39:$U$43),IF($V$39:$V$43=AE33,$Y$39:$Y$43),IF($Z$39:$Z$43=AE33,$AC$39:$AC$43),
IF($B$47:$B$51=AE33,$E$47:$E$51),IF($F$47:$F$51=AE33,$I$47:$I$51),IF($J$47:$J$51=AE33,$M$47:$M$51),IF($N$47:$N$51=AE33,$Q$47:$Q$51),IF($R$47:$R$51=AE33,$U$47:$U$51),IF($V$47:$V$51=AE33,$Y$47:$Y$51),IF($Z$47:$Z$51=AE33,$AC$47:$AC$51))</f>
        <v>0</v>
      </c>
      <c r="AJ33" s="5"/>
      <c r="AK33" s="5"/>
      <c r="AL33" s="9"/>
      <c r="AM33"/>
    </row>
    <row r="34" spans="2:39" s="89" customFormat="1" x14ac:dyDescent="0.2">
      <c r="B34" s="92"/>
      <c r="C34" s="94"/>
      <c r="D34" s="104"/>
      <c r="E34" s="47"/>
      <c r="F34" s="92"/>
      <c r="G34" s="94"/>
      <c r="H34" s="104"/>
      <c r="I34" s="47"/>
      <c r="J34" s="92"/>
      <c r="K34" s="94"/>
      <c r="L34" s="104"/>
      <c r="M34" s="47"/>
      <c r="N34" s="92"/>
      <c r="O34" s="94"/>
      <c r="P34" s="104"/>
      <c r="Q34" s="47"/>
      <c r="R34" s="92"/>
      <c r="S34" s="94"/>
      <c r="T34" s="104"/>
      <c r="U34" s="47"/>
      <c r="V34" s="92"/>
      <c r="W34" s="94"/>
      <c r="X34" s="104"/>
      <c r="Y34" s="47"/>
      <c r="Z34" s="92"/>
      <c r="AA34" s="94"/>
      <c r="AB34" s="104"/>
      <c r="AC34" s="47"/>
      <c r="AE34" s="5">
        <v>28</v>
      </c>
      <c r="AF34" s="94"/>
      <c r="AG34" s="9" t="str">
        <f>January!AG34</f>
        <v>Realestate Taxes</v>
      </c>
      <c r="AH34">
        <f t="array" ref="AH34">SUM(IF($B$7:$B$11=AE34,$E$7:$E$11),IF($F$7:$F$11=AE34,$I$7:$I$11),IF($J$7:$J$11=AE34,$M$7:$M$11),IF($N$7:$N$11=AE34,$Q$7:$Q$11),IF($R$7:$R$11=AE34,$U$7:$U$11),IF($V$7:$V$11=AE34,$Y$7:$Y$11),IF($Z$7:$Z$11=AE34,$AC$7:$AC$11),
IF($B$15:$B$19=AE34,$E$15:$E$19),IF($F$15:$F$19=AE34,$I$15:$I$19),IF($J$15:$J$19=AE34,$M$15:$M$19),IF($N$15:$N$19=AE34,$Q$15:$Q$19),IF($R$15:$R$19=AE34,$U$15:$U$19),IF($V$15:$V$19=AE34,$Y$15:$Y$19),IF($Z$15:$Z$19=AE34,$AC$15:$AC$19),
IF($B$23:$B$27=AE34,$E$23:$E$27),IF($F$23:$F$27=AE34,$I$23:$I$27),IF($J$23:$J$27=AE34,$M$23:$M$27),IF($N$23:$N$27=AE34,$Q$23:$Q$27),IF($R$23:$R$27=AE34,$U$23:$U$27),IF($V$23:$V$27=AE34,$Y$23:$Y$27),IF($Z$23:$Z$27=AE34,$AC$23:$AC$27),
IF($B$31:$B$35=AE34,$E$31:$E$35),IF($F$31:$F$35=AE34,$I$31:$I$35),IF($J$31:$J$35=AE34,$M$31:$M$35),IF($N$31:$N$35=AE34,$Q$31:$Q$35),IF($R$31:$R$35=AE34,$U$31:$U$35),IF($V$31:$V$35=AE34,$Y$31:$Y$35),IF($Z$31:$Z$35=AE34,$AC$31:$AC$35),
IF($B$39:$B$43=AE34,$E$39:$E$43),IF($F$39:$F$43=AE34,$I$39:$I$43),IF($J$39:$J$43=AE34,$M$39:$M$43),IF($N$39:$N$43=AE34,$Q$39:$Q$43),IF($R$39:$R$43=AE34,$U$39:$U$43),IF($V$39:$V$43=AE34,$Y$39:$Y$43),IF($Z$39:$Z$43=AE34,$AC$39:$AC$43),
IF($B$47:$B$51=AE34,$E$47:$E$51),IF($F$47:$F$51=AE34,$I$47:$I$51),IF($J$47:$J$51=AE34,$M$47:$M$51),IF($N$47:$N$51=AE34,$Q$47:$Q$51),IF($R$47:$R$51=AE34,$U$47:$U$51),IF($V$47:$V$51=AE34,$Y$47:$Y$51),IF($Z$47:$Z$51=AE34,$AC$47:$AC$51))</f>
        <v>0</v>
      </c>
      <c r="AJ34" s="5"/>
      <c r="AK34" s="5"/>
      <c r="AL34" s="9"/>
      <c r="AM34"/>
    </row>
    <row r="35" spans="2:39" s="89" customFormat="1" x14ac:dyDescent="0.2">
      <c r="B35" s="92"/>
      <c r="C35" s="94"/>
      <c r="D35" s="104"/>
      <c r="E35" s="47"/>
      <c r="F35" s="92"/>
      <c r="G35" s="94"/>
      <c r="H35" s="104"/>
      <c r="I35" s="47"/>
      <c r="J35" s="92"/>
      <c r="K35" s="94"/>
      <c r="L35" s="104"/>
      <c r="M35" s="47"/>
      <c r="N35" s="92"/>
      <c r="O35" s="94"/>
      <c r="P35" s="104"/>
      <c r="Q35" s="47"/>
      <c r="R35" s="92"/>
      <c r="S35" s="94"/>
      <c r="T35" s="104"/>
      <c r="U35" s="47"/>
      <c r="V35" s="92"/>
      <c r="W35" s="94"/>
      <c r="X35" s="104"/>
      <c r="Y35" s="47"/>
      <c r="Z35" s="92"/>
      <c r="AA35" s="94"/>
      <c r="AB35" s="104"/>
      <c r="AC35" s="47"/>
      <c r="AE35" s="5">
        <v>29</v>
      </c>
      <c r="AF35" s="94"/>
      <c r="AG35" s="9" t="str">
        <f>January!AG35</f>
        <v>Home/Renters Insurance</v>
      </c>
      <c r="AH35">
        <f t="array" ref="AH35">SUM(IF($B$7:$B$11=AE35,$E$7:$E$11),IF($F$7:$F$11=AE35,$I$7:$I$11),IF($J$7:$J$11=AE35,$M$7:$M$11),IF($N$7:$N$11=AE35,$Q$7:$Q$11),IF($R$7:$R$11=AE35,$U$7:$U$11),IF($V$7:$V$11=AE35,$Y$7:$Y$11),IF($Z$7:$Z$11=AE35,$AC$7:$AC$11),
IF($B$15:$B$19=AE35,$E$15:$E$19),IF($F$15:$F$19=AE35,$I$15:$I$19),IF($J$15:$J$19=AE35,$M$15:$M$19),IF($N$15:$N$19=AE35,$Q$15:$Q$19),IF($R$15:$R$19=AE35,$U$15:$U$19),IF($V$15:$V$19=AE35,$Y$15:$Y$19),IF($Z$15:$Z$19=AE35,$AC$15:$AC$19),
IF($B$23:$B$27=AE35,$E$23:$E$27),IF($F$23:$F$27=AE35,$I$23:$I$27),IF($J$23:$J$27=AE35,$M$23:$M$27),IF($N$23:$N$27=AE35,$Q$23:$Q$27),IF($R$23:$R$27=AE35,$U$23:$U$27),IF($V$23:$V$27=AE35,$Y$23:$Y$27),IF($Z$23:$Z$27=AE35,$AC$23:$AC$27),
IF($B$31:$B$35=AE35,$E$31:$E$35),IF($F$31:$F$35=AE35,$I$31:$I$35),IF($J$31:$J$35=AE35,$M$31:$M$35),IF($N$31:$N$35=AE35,$Q$31:$Q$35),IF($R$31:$R$35=AE35,$U$31:$U$35),IF($V$31:$V$35=AE35,$Y$31:$Y$35),IF($Z$31:$Z$35=AE35,$AC$31:$AC$35),
IF($B$39:$B$43=AE35,$E$39:$E$43),IF($F$39:$F$43=AE35,$I$39:$I$43),IF($J$39:$J$43=AE35,$M$39:$M$43),IF($N$39:$N$43=AE35,$Q$39:$Q$43),IF($R$39:$R$43=AE35,$U$39:$U$43),IF($V$39:$V$43=AE35,$Y$39:$Y$43),IF($Z$39:$Z$43=AE35,$AC$39:$AC$43),
IF($B$47:$B$51=AE35,$E$47:$E$51),IF($F$47:$F$51=AE35,$I$47:$I$51),IF($J$47:$J$51=AE35,$M$47:$M$51),IF($N$47:$N$51=AE35,$Q$47:$Q$51),IF($R$47:$R$51=AE35,$U$47:$U$51),IF($V$47:$V$51=AE35,$Y$47:$Y$51),IF($Z$47:$Z$51=AE35,$AC$47:$AC$51))</f>
        <v>0</v>
      </c>
      <c r="AJ35" s="5"/>
      <c r="AK35" s="5"/>
      <c r="AL35" s="9"/>
      <c r="AM35"/>
    </row>
    <row r="36" spans="2:39" s="89" customFormat="1" x14ac:dyDescent="0.2">
      <c r="B36" s="190">
        <f>Z28+1</f>
        <v>19</v>
      </c>
      <c r="C36" s="191"/>
      <c r="D36" s="104" t="s">
        <v>51</v>
      </c>
      <c r="E36" s="47">
        <f t="array" ref="E36">AC28+SUM(IF(C31:C35=1,E31:E35))</f>
        <v>1200</v>
      </c>
      <c r="F36" s="190">
        <f>B36+1</f>
        <v>20</v>
      </c>
      <c r="G36" s="191"/>
      <c r="H36" s="104" t="s">
        <v>51</v>
      </c>
      <c r="I36" s="47">
        <f t="array" ref="I36">E36+SUM(IF(G31:G35=1,I31:I35))</f>
        <v>1200</v>
      </c>
      <c r="J36" s="190">
        <f>F36+1</f>
        <v>21</v>
      </c>
      <c r="K36" s="191"/>
      <c r="L36" s="104" t="s">
        <v>51</v>
      </c>
      <c r="M36" s="47">
        <f t="array" ref="M36">I36+SUM(IF(K31:K35=1,M31:M35))</f>
        <v>1200</v>
      </c>
      <c r="N36" s="190">
        <f>J36+1</f>
        <v>22</v>
      </c>
      <c r="O36" s="191"/>
      <c r="P36" s="104" t="s">
        <v>51</v>
      </c>
      <c r="Q36" s="47">
        <f t="array" ref="Q36">M36+SUM(IF(O31:O35=1,Q31:Q35))</f>
        <v>1200</v>
      </c>
      <c r="R36" s="190">
        <f>N36+1</f>
        <v>23</v>
      </c>
      <c r="S36" s="191"/>
      <c r="T36" s="104" t="s">
        <v>51</v>
      </c>
      <c r="U36" s="47">
        <f t="array" ref="U36">Q36+SUM(IF(S31:S35=1,U31:U35))</f>
        <v>1200</v>
      </c>
      <c r="V36" s="190">
        <f>R36+1</f>
        <v>24</v>
      </c>
      <c r="W36" s="191"/>
      <c r="X36" s="104" t="s">
        <v>51</v>
      </c>
      <c r="Y36" s="47">
        <f t="array" ref="Y36">U36+SUM(IF(W31:W35=1,Y31:Y35))</f>
        <v>1200</v>
      </c>
      <c r="Z36" s="190">
        <f>V36+1</f>
        <v>25</v>
      </c>
      <c r="AA36" s="191"/>
      <c r="AB36" s="104" t="s">
        <v>51</v>
      </c>
      <c r="AC36" s="47">
        <f t="array" ref="AC36">Y36+SUM(IF(AA31:AA35=1,AC31:AC35))</f>
        <v>1200</v>
      </c>
      <c r="AE36" s="5">
        <v>30</v>
      </c>
      <c r="AF36" s="94"/>
      <c r="AG36" s="9" t="str">
        <f>January!AG36</f>
        <v>Home Improvement</v>
      </c>
      <c r="AH36">
        <f t="array" ref="AH36">SUM(IF($B$7:$B$11=AE36,$E$7:$E$11),IF($F$7:$F$11=AE36,$I$7:$I$11),IF($J$7:$J$11=AE36,$M$7:$M$11),IF($N$7:$N$11=AE36,$Q$7:$Q$11),IF($R$7:$R$11=AE36,$U$7:$U$11),IF($V$7:$V$11=AE36,$Y$7:$Y$11),IF($Z$7:$Z$11=AE36,$AC$7:$AC$11),
IF($B$15:$B$19=AE36,$E$15:$E$19),IF($F$15:$F$19=AE36,$I$15:$I$19),IF($J$15:$J$19=AE36,$M$15:$M$19),IF($N$15:$N$19=AE36,$Q$15:$Q$19),IF($R$15:$R$19=AE36,$U$15:$U$19),IF($V$15:$V$19=AE36,$Y$15:$Y$19),IF($Z$15:$Z$19=AE36,$AC$15:$AC$19),
IF($B$23:$B$27=AE36,$E$23:$E$27),IF($F$23:$F$27=AE36,$I$23:$I$27),IF($J$23:$J$27=AE36,$M$23:$M$27),IF($N$23:$N$27=AE36,$Q$23:$Q$27),IF($R$23:$R$27=AE36,$U$23:$U$27),IF($V$23:$V$27=AE36,$Y$23:$Y$27),IF($Z$23:$Z$27=AE36,$AC$23:$AC$27),
IF($B$31:$B$35=AE36,$E$31:$E$35),IF($F$31:$F$35=AE36,$I$31:$I$35),IF($J$31:$J$35=AE36,$M$31:$M$35),IF($N$31:$N$35=AE36,$Q$31:$Q$35),IF($R$31:$R$35=AE36,$U$31:$U$35),IF($V$31:$V$35=AE36,$Y$31:$Y$35),IF($Z$31:$Z$35=AE36,$AC$31:$AC$35),
IF($B$39:$B$43=AE36,$E$39:$E$43),IF($F$39:$F$43=AE36,$I$39:$I$43),IF($J$39:$J$43=AE36,$M$39:$M$43),IF($N$39:$N$43=AE36,$Q$39:$Q$43),IF($R$39:$R$43=AE36,$U$39:$U$43),IF($V$39:$V$43=AE36,$Y$39:$Y$43),IF($Z$39:$Z$43=AE36,$AC$39:$AC$43),
IF($B$47:$B$51=AE36,$E$47:$E$51),IF($F$47:$F$51=AE36,$I$47:$I$51),IF($J$47:$J$51=AE36,$M$47:$M$51),IF($N$47:$N$51=AE36,$Q$47:$Q$51),IF($R$47:$R$51=AE36,$U$47:$U$51),IF($V$47:$V$51=AE36,$Y$47:$Y$51),IF($Z$47:$Z$51=AE36,$AC$47:$AC$51))</f>
        <v>0</v>
      </c>
      <c r="AJ36" s="5"/>
      <c r="AK36" s="5"/>
      <c r="AL36" s="9"/>
      <c r="AM36"/>
    </row>
    <row r="37" spans="2:39" s="89" customFormat="1" x14ac:dyDescent="0.2">
      <c r="B37" s="190"/>
      <c r="C37" s="191"/>
      <c r="D37" s="104" t="s">
        <v>60</v>
      </c>
      <c r="E37" s="21">
        <f t="array" ref="E37">AC29+SUM(IF(C31:C35=2,E31:E35))-SUM(IF(B31:B35={33},E31:E35))</f>
        <v>5000</v>
      </c>
      <c r="F37" s="190"/>
      <c r="G37" s="191"/>
      <c r="H37" s="104" t="s">
        <v>60</v>
      </c>
      <c r="I37" s="21">
        <f t="array" ref="I37">E37+SUM(IF(G31:G35=2,I31:I35))-SUM(IF(F31:F35={33},I31:I35))</f>
        <v>5000</v>
      </c>
      <c r="J37" s="190"/>
      <c r="K37" s="191"/>
      <c r="L37" s="104" t="s">
        <v>60</v>
      </c>
      <c r="M37" s="21">
        <f t="array" ref="M37">I37+SUM(IF(K31:K35=2,M31:M35))-SUM(IF(J31:J35={33},M31:M35))</f>
        <v>5000</v>
      </c>
      <c r="N37" s="190"/>
      <c r="O37" s="191"/>
      <c r="P37" s="104" t="s">
        <v>60</v>
      </c>
      <c r="Q37" s="21">
        <f t="array" ref="Q37">M37+SUM(IF(O31:O35=2,Q31:Q35))-SUM(IF(N31:N35={33},Q31:Q35))</f>
        <v>5000</v>
      </c>
      <c r="R37" s="190"/>
      <c r="S37" s="191"/>
      <c r="T37" s="104" t="s">
        <v>60</v>
      </c>
      <c r="U37" s="21">
        <f t="array" ref="U37">Q37+SUM(IF(S31:S35=2,U31:U35))-SUM(IF(R31:R35={33},U31:U35))</f>
        <v>5000</v>
      </c>
      <c r="V37" s="190"/>
      <c r="W37" s="191"/>
      <c r="X37" s="104" t="s">
        <v>60</v>
      </c>
      <c r="Y37" s="21">
        <f t="array" ref="Y37">U37+SUM(IF(W31:W35=2,Y31:Y35))-SUM(IF(V31:V35={33},Y31:Y35))</f>
        <v>5000</v>
      </c>
      <c r="Z37" s="190"/>
      <c r="AA37" s="191"/>
      <c r="AB37" s="104" t="s">
        <v>60</v>
      </c>
      <c r="AC37" s="21">
        <f t="array" ref="AC37">Y37+SUM(IF(AA31:AA35=2,AC31:AC35))-SUM(IF(Z31:Z35={33},AC31:AC35))</f>
        <v>5000</v>
      </c>
      <c r="AE37" s="5">
        <v>31</v>
      </c>
      <c r="AF37" s="94"/>
      <c r="AG37" s="9" t="str">
        <f>January!AG37</f>
        <v>Other Expenses</v>
      </c>
      <c r="AH37">
        <f t="array" ref="AH37">SUM(IF($B$7:$B$11=AE37,$E$7:$E$11),IF($F$7:$F$11=AE37,$I$7:$I$11),IF($J$7:$J$11=AE37,$M$7:$M$11),IF($N$7:$N$11=AE37,$Q$7:$Q$11),IF($R$7:$R$11=AE37,$U$7:$U$11),IF($V$7:$V$11=AE37,$Y$7:$Y$11),IF($Z$7:$Z$11=AE37,$AC$7:$AC$11),
IF($B$15:$B$19=AE37,$E$15:$E$19),IF($F$15:$F$19=AE37,$I$15:$I$19),IF($J$15:$J$19=AE37,$M$15:$M$19),IF($N$15:$N$19=AE37,$Q$15:$Q$19),IF($R$15:$R$19=AE37,$U$15:$U$19),IF($V$15:$V$19=AE37,$Y$15:$Y$19),IF($Z$15:$Z$19=AE37,$AC$15:$AC$19),
IF($B$23:$B$27=AE37,$E$23:$E$27),IF($F$23:$F$27=AE37,$I$23:$I$27),IF($J$23:$J$27=AE37,$M$23:$M$27),IF($N$23:$N$27=AE37,$Q$23:$Q$27),IF($R$23:$R$27=AE37,$U$23:$U$27),IF($V$23:$V$27=AE37,$Y$23:$Y$27),IF($Z$23:$Z$27=AE37,$AC$23:$AC$27),
IF($B$31:$B$35=AE37,$E$31:$E$35),IF($F$31:$F$35=AE37,$I$31:$I$35),IF($J$31:$J$35=AE37,$M$31:$M$35),IF($N$31:$N$35=AE37,$Q$31:$Q$35),IF($R$31:$R$35=AE37,$U$31:$U$35),IF($V$31:$V$35=AE37,$Y$31:$Y$35),IF($Z$31:$Z$35=AE37,$AC$31:$AC$35),
IF($B$39:$B$43=AE37,$E$39:$E$43),IF($F$39:$F$43=AE37,$I$39:$I$43),IF($J$39:$J$43=AE37,$M$39:$M$43),IF($N$39:$N$43=AE37,$Q$39:$Q$43),IF($R$39:$R$43=AE37,$U$39:$U$43),IF($V$39:$V$43=AE37,$Y$39:$Y$43),IF($Z$39:$Z$43=AE37,$AC$39:$AC$43),
IF($B$47:$B$51=AE37,$E$47:$E$51),IF($F$47:$F$51=AE37,$I$47:$I$51),IF($J$47:$J$51=AE37,$M$47:$M$51),IF($N$47:$N$51=AE37,$Q$47:$Q$51),IF($R$47:$R$51=AE37,$U$47:$U$51),IF($V$47:$V$51=AE37,$Y$47:$Y$51),IF($Z$47:$Z$51=AE37,$AC$47:$AC$51))</f>
        <v>0</v>
      </c>
      <c r="AJ37" s="5"/>
      <c r="AK37" s="5"/>
      <c r="AL37" s="9"/>
      <c r="AM37"/>
    </row>
    <row r="38" spans="2:39" ht="13.5" thickBot="1" x14ac:dyDescent="0.25">
      <c r="B38" s="192"/>
      <c r="C38" s="193"/>
      <c r="D38" s="105" t="s">
        <v>48</v>
      </c>
      <c r="E38" s="25">
        <f t="array" ref="E38">AC30+SUM(IF(C31:C35=3,E31:E35))-SUM(IF(B31:B35={34},E31:E35))</f>
        <v>-800</v>
      </c>
      <c r="F38" s="192"/>
      <c r="G38" s="193"/>
      <c r="H38" s="105" t="s">
        <v>48</v>
      </c>
      <c r="I38" s="25">
        <f t="array" ref="I38">E38+SUM(IF(G31:G35=3,I31:I35))-SUM(IF(F31:F35={34},I31:I35))</f>
        <v>-800</v>
      </c>
      <c r="J38" s="192"/>
      <c r="K38" s="193"/>
      <c r="L38" s="105" t="s">
        <v>48</v>
      </c>
      <c r="M38" s="25">
        <f t="array" ref="M38">I38+SUM(IF(K31:K35=3,M31:M35))-SUM(IF(J31:J35={34},M31:M35))</f>
        <v>-800</v>
      </c>
      <c r="N38" s="192"/>
      <c r="O38" s="193"/>
      <c r="P38" s="105" t="s">
        <v>48</v>
      </c>
      <c r="Q38" s="25">
        <f t="array" ref="Q38">M38+SUM(IF(O31:O35=3,Q31:Q35))-SUM(IF(N31:N35={34},Q31:Q35))</f>
        <v>-800</v>
      </c>
      <c r="R38" s="192"/>
      <c r="S38" s="193"/>
      <c r="T38" s="105" t="s">
        <v>48</v>
      </c>
      <c r="U38" s="25">
        <f t="array" ref="U38">Q38+SUM(IF(S31:S35=3,U31:U35))-SUM(IF(R31:R35={34},U31:U35))</f>
        <v>-800</v>
      </c>
      <c r="V38" s="192"/>
      <c r="W38" s="193"/>
      <c r="X38" s="105" t="s">
        <v>48</v>
      </c>
      <c r="Y38" s="25">
        <f t="array" ref="Y38">U38+SUM(IF(W31:W35=3,Y31:Y35))-SUM(IF(V31:V35={34},Y31:Y35))</f>
        <v>-800</v>
      </c>
      <c r="Z38" s="192"/>
      <c r="AA38" s="193"/>
      <c r="AB38" s="105" t="s">
        <v>48</v>
      </c>
      <c r="AC38" s="25">
        <f t="array" ref="AC38">Y38+SUM(IF(AA31:AA35=3,AC31:AC35))-SUM(IF(Z31:Z35={34},AC31:AC35))</f>
        <v>-800</v>
      </c>
      <c r="AE38" s="5">
        <v>32</v>
      </c>
      <c r="AF38" s="94"/>
      <c r="AG38" s="9" t="str">
        <f>January!AG38</f>
        <v>Add't Exp. (Furnishing)</v>
      </c>
      <c r="AH38">
        <f t="array" ref="AH38">SUM(IF($B$7:$B$11=AE38,$E$7:$E$11),IF($F$7:$F$11=AE38,$I$7:$I$11),IF($J$7:$J$11=AE38,$M$7:$M$11),IF($N$7:$N$11=AE38,$Q$7:$Q$11),IF($R$7:$R$11=AE38,$U$7:$U$11),IF($V$7:$V$11=AE38,$Y$7:$Y$11),IF($Z$7:$Z$11=AE38,$AC$7:$AC$11),
IF($B$15:$B$19=AE38,$E$15:$E$19),IF($F$15:$F$19=AE38,$I$15:$I$19),IF($J$15:$J$19=AE38,$M$15:$M$19),IF($N$15:$N$19=AE38,$Q$15:$Q$19),IF($R$15:$R$19=AE38,$U$15:$U$19),IF($V$15:$V$19=AE38,$Y$15:$Y$19),IF($Z$15:$Z$19=AE38,$AC$15:$AC$19),
IF($B$23:$B$27=AE38,$E$23:$E$27),IF($F$23:$F$27=AE38,$I$23:$I$27),IF($J$23:$J$27=AE38,$M$23:$M$27),IF($N$23:$N$27=AE38,$Q$23:$Q$27),IF($R$23:$R$27=AE38,$U$23:$U$27),IF($V$23:$V$27=AE38,$Y$23:$Y$27),IF($Z$23:$Z$27=AE38,$AC$23:$AC$27),
IF($B$31:$B$35=AE38,$E$31:$E$35),IF($F$31:$F$35=AE38,$I$31:$I$35),IF($J$31:$J$35=AE38,$M$31:$M$35),IF($N$31:$N$35=AE38,$Q$31:$Q$35),IF($R$31:$R$35=AE38,$U$31:$U$35),IF($V$31:$V$35=AE38,$Y$31:$Y$35),IF($Z$31:$Z$35=AE38,$AC$31:$AC$35),
IF($B$39:$B$43=AE38,$E$39:$E$43),IF($F$39:$F$43=AE38,$I$39:$I$43),IF($J$39:$J$43=AE38,$M$39:$M$43),IF($N$39:$N$43=AE38,$Q$39:$Q$43),IF($R$39:$R$43=AE38,$U$39:$U$43),IF($V$39:$V$43=AE38,$Y$39:$Y$43),IF($Z$39:$Z$43=AE38,$AC$39:$AC$43),
IF($B$47:$B$51=AE38,$E$47:$E$51),IF($F$47:$F$51=AE38,$I$47:$I$51),IF($J$47:$J$51=AE38,$M$47:$M$51),IF($N$47:$N$51=AE38,$Q$47:$Q$51),IF($R$47:$R$51=AE38,$U$47:$U$51),IF($V$47:$V$51=AE38,$Y$47:$Y$51),IF($Z$47:$Z$51=AE38,$AC$47:$AC$51))</f>
        <v>0</v>
      </c>
      <c r="AJ38" s="5"/>
      <c r="AK38" s="5"/>
      <c r="AL38" s="9"/>
    </row>
    <row r="39" spans="2:39" s="89" customFormat="1" x14ac:dyDescent="0.2">
      <c r="B39" s="91"/>
      <c r="C39" s="110"/>
      <c r="D39" s="103"/>
      <c r="E39" s="60"/>
      <c r="F39" s="92"/>
      <c r="G39" s="94"/>
      <c r="H39" s="104"/>
      <c r="I39" s="56"/>
      <c r="J39" s="92"/>
      <c r="K39" s="94"/>
      <c r="L39" s="104"/>
      <c r="M39" s="56"/>
      <c r="N39" s="92"/>
      <c r="O39" s="94"/>
      <c r="P39" s="104"/>
      <c r="Q39" s="56"/>
      <c r="R39" s="92"/>
      <c r="S39" s="94"/>
      <c r="T39" s="104"/>
      <c r="U39" s="56"/>
      <c r="V39" s="131"/>
      <c r="W39" s="132"/>
      <c r="X39" s="133"/>
      <c r="Y39" s="134"/>
      <c r="Z39" s="127"/>
      <c r="AA39" s="128"/>
      <c r="AB39" s="129"/>
      <c r="AC39" s="130"/>
      <c r="AE39" s="93">
        <v>33</v>
      </c>
      <c r="AF39" s="94"/>
      <c r="AG39" s="14" t="s">
        <v>64</v>
      </c>
      <c r="AH39">
        <f t="array" ref="AH39">SUM(IF($B$7:$B$11=AE39,$E$7:$E$11),IF($F$7:$F$11=AE39,$I$7:$I$11),IF($J$7:$J$11=AE39,$M$7:$M$11),IF($N$7:$N$11=AE39,$Q$7:$Q$11),IF($R$7:$R$11=AE39,$U$7:$U$11),IF($V$7:$V$11=AE39,$Y$7:$Y$11),IF($Z$7:$Z$11=AE39,$AC$7:$AC$11),
IF($B$15:$B$19=AE39,$E$15:$E$19),IF($F$15:$F$19=AE39,$I$15:$I$19),IF($J$15:$J$19=AE39,$M$15:$M$19),IF($N$15:$N$19=AE39,$Q$15:$Q$19),IF($R$15:$R$19=AE39,$U$15:$U$19),IF($V$15:$V$19=AE39,$Y$15:$Y$19),IF($Z$15:$Z$19=AE39,$AC$15:$AC$19),
IF($B$23:$B$27=AE39,$E$23:$E$27),IF($F$23:$F$27=AE39,$I$23:$I$27),IF($J$23:$J$27=AE39,$M$23:$M$27),IF($N$23:$N$27=AE39,$Q$23:$Q$27),IF($R$23:$R$27=AE39,$U$23:$U$27),IF($V$23:$V$27=AE39,$Y$23:$Y$27),IF($Z$23:$Z$27=AE39,$AC$23:$AC$27),
IF($B$31:$B$35=AE39,$E$31:$E$35),IF($F$31:$F$35=AE39,$I$31:$I$35),IF($J$31:$J$35=AE39,$M$31:$M$35),IF($N$31:$N$35=AE39,$Q$31:$Q$35),IF($R$31:$R$35=AE39,$U$31:$U$35),IF($V$31:$V$35=AE39,$Y$31:$Y$35),IF($Z$31:$Z$35=AE39,$AC$31:$AC$35),
IF($B$39:$B$43=AE39,$E$39:$E$43),IF($F$39:$F$43=AE39,$I$39:$I$43),IF($J$39:$J$43=AE39,$M$39:$M$43),IF($N$39:$N$43=AE39,$Q$39:$Q$43),IF($R$39:$R$43=AE39,$U$39:$U$43),IF($V$39:$V$43=AE39,$Y$39:$Y$43),IF($Z$39:$Z$43=AE39,$AC$39:$AC$43),
IF($B$47:$B$51=AE39,$E$47:$E$51),IF($F$47:$F$51=AE39,$I$47:$I$51),IF($J$47:$J$51=AE39,$M$47:$M$51),IF($N$47:$N$51=AE39,$Q$47:$Q$51),IF($R$47:$R$51=AE39,$U$47:$U$51),IF($V$47:$V$51=AE39,$Y$47:$Y$51),IF($Z$47:$Z$51=AE39,$AC$47:$AC$51))</f>
        <v>0</v>
      </c>
      <c r="AM39"/>
    </row>
    <row r="40" spans="2:39" s="89" customFormat="1" x14ac:dyDescent="0.2">
      <c r="B40" s="92"/>
      <c r="C40" s="94"/>
      <c r="D40" s="104"/>
      <c r="E40" s="47"/>
      <c r="F40" s="92"/>
      <c r="G40" s="94"/>
      <c r="H40" s="107"/>
      <c r="I40" s="56"/>
      <c r="J40" s="92"/>
      <c r="K40" s="94"/>
      <c r="L40" s="107"/>
      <c r="M40" s="56"/>
      <c r="N40" s="92"/>
      <c r="O40" s="94"/>
      <c r="P40" s="107"/>
      <c r="Q40" s="56"/>
      <c r="R40" s="92"/>
      <c r="S40" s="94"/>
      <c r="T40" s="107"/>
      <c r="U40" s="56"/>
      <c r="V40" s="131"/>
      <c r="W40" s="132"/>
      <c r="X40" s="133"/>
      <c r="Y40" s="134"/>
      <c r="Z40" s="131"/>
      <c r="AA40" s="132"/>
      <c r="AB40" s="133"/>
      <c r="AC40" s="134"/>
      <c r="AE40" s="93">
        <v>34</v>
      </c>
      <c r="AF40" s="94"/>
      <c r="AG40" s="14" t="s">
        <v>63</v>
      </c>
      <c r="AH40">
        <f t="array" ref="AH40">SUM(IF($B$7:$B$11=AE40,$E$7:$E$11),IF($F$7:$F$11=AE40,$I$7:$I$11),IF($J$7:$J$11=AE40,$M$7:$M$11),IF($N$7:$N$11=AE40,$Q$7:$Q$11),IF($R$7:$R$11=AE40,$U$7:$U$11),IF($V$7:$V$11=AE40,$Y$7:$Y$11),IF($Z$7:$Z$11=AE40,$AC$7:$AC$11),
IF($B$15:$B$19=AE40,$E$15:$E$19),IF($F$15:$F$19=AE40,$I$15:$I$19),IF($J$15:$J$19=AE40,$M$15:$M$19),IF($N$15:$N$19=AE40,$Q$15:$Q$19),IF($R$15:$R$19=AE40,$U$15:$U$19),IF($V$15:$V$19=AE40,$Y$15:$Y$19),IF($Z$15:$Z$19=AE40,$AC$15:$AC$19),
IF($B$23:$B$27=AE40,$E$23:$E$27),IF($F$23:$F$27=AE40,$I$23:$I$27),IF($J$23:$J$27=AE40,$M$23:$M$27),IF($N$23:$N$27=AE40,$Q$23:$Q$27),IF($R$23:$R$27=AE40,$U$23:$U$27),IF($V$23:$V$27=AE40,$Y$23:$Y$27),IF($Z$23:$Z$27=AE40,$AC$23:$AC$27),
IF($B$31:$B$35=AE40,$E$31:$E$35),IF($F$31:$F$35=AE40,$I$31:$I$35),IF($J$31:$J$35=AE40,$M$31:$M$35),IF($N$31:$N$35=AE40,$Q$31:$Q$35),IF($R$31:$R$35=AE40,$U$31:$U$35),IF($V$31:$V$35=AE40,$Y$31:$Y$35),IF($Z$31:$Z$35=AE40,$AC$31:$AC$35),
IF($B$39:$B$43=AE40,$E$39:$E$43),IF($F$39:$F$43=AE40,$I$39:$I$43),IF($J$39:$J$43=AE40,$M$39:$M$43),IF($N$39:$N$43=AE40,$Q$39:$Q$43),IF($R$39:$R$43=AE40,$U$39:$U$43),IF($V$39:$V$43=AE40,$Y$39:$Y$43),IF($Z$39:$Z$43=AE40,$AC$39:$AC$43),
IF($B$47:$B$51=AE40,$E$47:$E$51),IF($F$47:$F$51=AE40,$I$47:$I$51),IF($J$47:$J$51=AE40,$M$47:$M$51),IF($N$47:$N$51=AE40,$Q$47:$Q$51),IF($R$47:$R$51=AE40,$U$47:$U$51),IF($V$47:$V$51=AE40,$Y$47:$Y$51),IF($Z$47:$Z$51=AE40,$AC$47:$AC$51))</f>
        <v>0</v>
      </c>
      <c r="AK40" s="93"/>
      <c r="AL40" s="94"/>
      <c r="AM40"/>
    </row>
    <row r="41" spans="2:39" s="89" customFormat="1" x14ac:dyDescent="0.2">
      <c r="B41" s="92"/>
      <c r="C41" s="94"/>
      <c r="D41" s="104"/>
      <c r="E41" s="47"/>
      <c r="F41" s="92"/>
      <c r="G41" s="94"/>
      <c r="H41" s="107"/>
      <c r="I41" s="56"/>
      <c r="J41" s="92"/>
      <c r="K41" s="94"/>
      <c r="L41" s="107"/>
      <c r="M41" s="56"/>
      <c r="N41" s="92"/>
      <c r="O41" s="94"/>
      <c r="P41" s="107"/>
      <c r="Q41" s="56"/>
      <c r="R41" s="92"/>
      <c r="S41" s="94"/>
      <c r="T41" s="107"/>
      <c r="U41" s="56"/>
      <c r="V41" s="131"/>
      <c r="W41" s="132"/>
      <c r="X41" s="133"/>
      <c r="Y41" s="134"/>
      <c r="Z41" s="131"/>
      <c r="AA41" s="132"/>
      <c r="AB41" s="133"/>
      <c r="AC41" s="134"/>
      <c r="AE41" s="93"/>
      <c r="AF41" s="94"/>
      <c r="AG41" s="14"/>
      <c r="AH41"/>
      <c r="AK41" s="93"/>
      <c r="AL41" s="94"/>
      <c r="AM41"/>
    </row>
    <row r="42" spans="2:39" s="89" customFormat="1" x14ac:dyDescent="0.2">
      <c r="B42" s="92"/>
      <c r="C42" s="94"/>
      <c r="D42" s="104"/>
      <c r="E42" s="47"/>
      <c r="F42" s="92"/>
      <c r="G42" s="94"/>
      <c r="H42" s="104"/>
      <c r="I42" s="47"/>
      <c r="J42" s="92"/>
      <c r="K42" s="94"/>
      <c r="L42" s="104"/>
      <c r="M42" s="47"/>
      <c r="N42" s="92"/>
      <c r="O42" s="94"/>
      <c r="P42" s="104"/>
      <c r="Q42" s="47"/>
      <c r="R42" s="92"/>
      <c r="S42" s="94"/>
      <c r="T42" s="104"/>
      <c r="U42" s="47"/>
      <c r="V42" s="131"/>
      <c r="W42" s="132"/>
      <c r="X42" s="133"/>
      <c r="Y42" s="134"/>
      <c r="Z42" s="131"/>
      <c r="AA42" s="132"/>
      <c r="AB42" s="133"/>
      <c r="AC42" s="134"/>
      <c r="AE42" s="95"/>
      <c r="AF42" s="96"/>
      <c r="AG42" s="97"/>
      <c r="AH42"/>
      <c r="AK42" s="93"/>
      <c r="AL42" s="94"/>
      <c r="AM42"/>
    </row>
    <row r="43" spans="2:39" s="89" customFormat="1" x14ac:dyDescent="0.2">
      <c r="B43" s="92"/>
      <c r="C43" s="94"/>
      <c r="D43" s="104"/>
      <c r="E43" s="47"/>
      <c r="F43" s="92"/>
      <c r="G43" s="94"/>
      <c r="H43" s="104"/>
      <c r="I43" s="47"/>
      <c r="J43" s="92"/>
      <c r="K43" s="94"/>
      <c r="L43" s="104"/>
      <c r="M43" s="47"/>
      <c r="N43" s="92"/>
      <c r="O43" s="94"/>
      <c r="P43" s="104"/>
      <c r="Q43" s="47"/>
      <c r="R43" s="92"/>
      <c r="S43" s="94"/>
      <c r="T43" s="104"/>
      <c r="U43" s="47"/>
      <c r="V43" s="131"/>
      <c r="W43" s="132"/>
      <c r="X43" s="133"/>
      <c r="Y43" s="134"/>
      <c r="Z43" s="131"/>
      <c r="AA43" s="132"/>
      <c r="AB43" s="133"/>
      <c r="AC43" s="134"/>
      <c r="AK43" s="93"/>
      <c r="AL43" s="94"/>
      <c r="AM43"/>
    </row>
    <row r="44" spans="2:39" s="89" customFormat="1" x14ac:dyDescent="0.2">
      <c r="B44" s="190">
        <f>Z36+1</f>
        <v>26</v>
      </c>
      <c r="C44" s="191"/>
      <c r="D44" s="104" t="s">
        <v>51</v>
      </c>
      <c r="E44" s="47">
        <f t="array" ref="E44">AC36+SUM(IF(C39:C43=1,E39:E43))</f>
        <v>1200</v>
      </c>
      <c r="F44" s="190">
        <f>B44+1</f>
        <v>27</v>
      </c>
      <c r="G44" s="191"/>
      <c r="H44" s="104" t="s">
        <v>51</v>
      </c>
      <c r="I44" s="47">
        <f t="array" ref="I44">E44+SUM(IF(G39:G43=1,I39:I43))</f>
        <v>1200</v>
      </c>
      <c r="J44" s="190">
        <f>F44+1</f>
        <v>28</v>
      </c>
      <c r="K44" s="191"/>
      <c r="L44" s="104" t="s">
        <v>51</v>
      </c>
      <c r="M44" s="47">
        <f t="array" ref="M44">I44+SUM(IF(K39:K43=1,M39:M43))</f>
        <v>1200</v>
      </c>
      <c r="N44" s="190">
        <f>J44+1</f>
        <v>29</v>
      </c>
      <c r="O44" s="191"/>
      <c r="P44" s="104" t="s">
        <v>51</v>
      </c>
      <c r="Q44" s="47">
        <f t="array" ref="Q44">M44+SUM(IF(O39:O43=1,Q39:Q43))</f>
        <v>1200</v>
      </c>
      <c r="R44" s="190">
        <f>N44+1</f>
        <v>30</v>
      </c>
      <c r="S44" s="191"/>
      <c r="T44" s="104" t="s">
        <v>51</v>
      </c>
      <c r="U44" s="47">
        <f t="array" ref="U44">Q44+SUM(IF(S39:S43=1,U39:U43))</f>
        <v>1200</v>
      </c>
      <c r="V44" s="177">
        <v>1</v>
      </c>
      <c r="W44" s="178"/>
      <c r="X44" s="133" t="s">
        <v>51</v>
      </c>
      <c r="Y44" s="134">
        <f t="array" ref="Y44">U44+SUM(IF(W39:W43=1,Y39:Y43))</f>
        <v>1200</v>
      </c>
      <c r="Z44" s="177">
        <f>V44+1</f>
        <v>2</v>
      </c>
      <c r="AA44" s="178"/>
      <c r="AB44" s="133" t="s">
        <v>51</v>
      </c>
      <c r="AC44" s="134">
        <f t="array" ref="AC44">Y44+SUM(IF(AA39:AA43=1,AC39:AC43))</f>
        <v>1200</v>
      </c>
      <c r="AH44"/>
      <c r="AJ44"/>
      <c r="AK44" s="93"/>
      <c r="AL44" s="94"/>
      <c r="AM44"/>
    </row>
    <row r="45" spans="2:39" s="89" customFormat="1" x14ac:dyDescent="0.2">
      <c r="B45" s="190"/>
      <c r="C45" s="191"/>
      <c r="D45" s="104" t="s">
        <v>60</v>
      </c>
      <c r="E45" s="21">
        <f t="array" ref="E45">AC37+SUM(IF(C39:C43=2,E39:E43))-SUM(IF(B39:B43={33},E39:E43))</f>
        <v>5000</v>
      </c>
      <c r="F45" s="190"/>
      <c r="G45" s="191"/>
      <c r="H45" s="104" t="s">
        <v>60</v>
      </c>
      <c r="I45" s="21">
        <f t="array" ref="I45">E45+SUM(IF(G39:G43=2,I39:I43))-SUM(IF(F39:F43={33},I39:I43))</f>
        <v>5000</v>
      </c>
      <c r="J45" s="190"/>
      <c r="K45" s="191"/>
      <c r="L45" s="104" t="s">
        <v>60</v>
      </c>
      <c r="M45" s="21">
        <f t="array" ref="M45">I45+SUM(IF(K39:K43=2,M39:M43))-SUM(IF(J39:J43={33},M39:M43))</f>
        <v>5000</v>
      </c>
      <c r="N45" s="190"/>
      <c r="O45" s="191"/>
      <c r="P45" s="104" t="s">
        <v>60</v>
      </c>
      <c r="Q45" s="21">
        <f t="array" ref="Q45">M45+SUM(IF(O39:O43=2,Q39:Q43))-SUM(IF(N39:N43={33},Q39:Q43))</f>
        <v>5000</v>
      </c>
      <c r="R45" s="190"/>
      <c r="S45" s="191"/>
      <c r="T45" s="104" t="s">
        <v>60</v>
      </c>
      <c r="U45" s="21">
        <f t="array" ref="U45">Q45+SUM(IF(S39:S43=2,U39:U43))-SUM(IF(R39:R43={33},U39:U43))</f>
        <v>5000</v>
      </c>
      <c r="V45" s="177"/>
      <c r="W45" s="178"/>
      <c r="X45" s="133" t="s">
        <v>60</v>
      </c>
      <c r="Y45" s="135">
        <f t="array" ref="Y45">U45+SUM(IF(W39:W43=2,Y39:Y43))-SUM(IF(V39:V43={33},Y39:Y43))</f>
        <v>5000</v>
      </c>
      <c r="Z45" s="177"/>
      <c r="AA45" s="178"/>
      <c r="AB45" s="133" t="s">
        <v>60</v>
      </c>
      <c r="AC45" s="135">
        <f t="array" ref="AC45">Y45+SUM(IF(AA39:AA43=2,AC39:AC43))-SUM(IF(Z39:Z43={33},AC39:AC43))</f>
        <v>5000</v>
      </c>
      <c r="AH45"/>
      <c r="AJ45"/>
      <c r="AK45" s="93"/>
      <c r="AL45" s="94"/>
      <c r="AM45"/>
    </row>
    <row r="46" spans="2:39" ht="13.5" thickBot="1" x14ac:dyDescent="0.25">
      <c r="B46" s="192"/>
      <c r="C46" s="193"/>
      <c r="D46" s="105" t="s">
        <v>48</v>
      </c>
      <c r="E46" s="25">
        <f t="array" ref="E46">AC38+SUM(IF(C39:C43=3,E39:E43))-SUM(IF(B39:B43={34},E39:E43))</f>
        <v>-800</v>
      </c>
      <c r="F46" s="192"/>
      <c r="G46" s="193"/>
      <c r="H46" s="105" t="s">
        <v>48</v>
      </c>
      <c r="I46" s="25">
        <f t="array" ref="I46">E46+SUM(IF(G39:G43=3,I39:I43))-SUM(IF(F39:F43={34},I39:I43))</f>
        <v>-800</v>
      </c>
      <c r="J46" s="192"/>
      <c r="K46" s="193"/>
      <c r="L46" s="105" t="s">
        <v>48</v>
      </c>
      <c r="M46" s="25">
        <f t="array" ref="M46">I46+SUM(IF(K39:K43=3,M39:M43))-SUM(IF(J39:J43={34},M39:M43))</f>
        <v>-800</v>
      </c>
      <c r="N46" s="192"/>
      <c r="O46" s="193"/>
      <c r="P46" s="105" t="s">
        <v>48</v>
      </c>
      <c r="Q46" s="25">
        <f t="array" ref="Q46">M46+SUM(IF(O39:O43=3,Q39:Q43))-SUM(IF(N39:N43={34},Q39:Q43))</f>
        <v>-800</v>
      </c>
      <c r="R46" s="192"/>
      <c r="S46" s="193"/>
      <c r="T46" s="105" t="s">
        <v>48</v>
      </c>
      <c r="U46" s="25">
        <f t="array" ref="U46">Q46+SUM(IF(S39:S43=3,U39:U43))-SUM(IF(R39:R43={34},U39:U43))</f>
        <v>-800</v>
      </c>
      <c r="V46" s="179"/>
      <c r="W46" s="180"/>
      <c r="X46" s="136" t="s">
        <v>48</v>
      </c>
      <c r="Y46" s="137">
        <f t="array" ref="Y46">U46+SUM(IF(W39:W43=3,Y39:Y43))-SUM(IF(V39:V43={34},Y39:Y43))</f>
        <v>-800</v>
      </c>
      <c r="Z46" s="179"/>
      <c r="AA46" s="180"/>
      <c r="AB46" s="136" t="s">
        <v>48</v>
      </c>
      <c r="AC46" s="137">
        <f t="array" ref="AC46">Y46+SUM(IF(AA39:AA43=3,AC39:AC43))-SUM(IF(Z39:Z43={34},AC39:AC43))</f>
        <v>-800</v>
      </c>
    </row>
    <row r="47" spans="2:39" x14ac:dyDescent="0.2">
      <c r="B47" s="127"/>
      <c r="C47" s="128"/>
      <c r="D47" s="129"/>
      <c r="E47" s="130"/>
      <c r="F47" s="131"/>
      <c r="G47" s="132"/>
      <c r="H47" s="133"/>
      <c r="I47" s="134"/>
      <c r="J47" s="131"/>
      <c r="K47" s="132"/>
      <c r="L47" s="133"/>
      <c r="M47" s="134"/>
      <c r="N47" s="127"/>
      <c r="O47" s="128"/>
      <c r="P47" s="129"/>
      <c r="Q47" s="130"/>
      <c r="R47" s="127"/>
      <c r="S47" s="128"/>
      <c r="T47" s="129"/>
      <c r="U47" s="130"/>
      <c r="V47" s="127"/>
      <c r="W47" s="128"/>
      <c r="X47" s="129"/>
      <c r="Y47" s="130"/>
      <c r="Z47" s="127"/>
      <c r="AA47" s="128"/>
      <c r="AB47" s="129"/>
      <c r="AC47" s="130"/>
    </row>
    <row r="48" spans="2:39" x14ac:dyDescent="0.2">
      <c r="B48" s="131"/>
      <c r="C48" s="132"/>
      <c r="D48" s="133"/>
      <c r="E48" s="134"/>
      <c r="F48" s="131"/>
      <c r="G48" s="132"/>
      <c r="H48" s="133"/>
      <c r="I48" s="134"/>
      <c r="J48" s="131"/>
      <c r="K48" s="132"/>
      <c r="L48" s="133"/>
      <c r="M48" s="134"/>
      <c r="N48" s="131"/>
      <c r="O48" s="132"/>
      <c r="P48" s="133"/>
      <c r="Q48" s="134"/>
      <c r="R48" s="131"/>
      <c r="S48" s="132"/>
      <c r="T48" s="133"/>
      <c r="U48" s="134"/>
      <c r="V48" s="131"/>
      <c r="W48" s="132"/>
      <c r="X48" s="133"/>
      <c r="Y48" s="134"/>
      <c r="Z48" s="131"/>
      <c r="AA48" s="132"/>
      <c r="AB48" s="133"/>
      <c r="AC48" s="134"/>
    </row>
    <row r="49" spans="2:29" x14ac:dyDescent="0.2">
      <c r="B49" s="131"/>
      <c r="C49" s="132"/>
      <c r="D49" s="133"/>
      <c r="E49" s="134"/>
      <c r="F49" s="131"/>
      <c r="G49" s="132"/>
      <c r="H49" s="133"/>
      <c r="I49" s="134"/>
      <c r="J49" s="131"/>
      <c r="K49" s="132"/>
      <c r="L49" s="133"/>
      <c r="M49" s="134"/>
      <c r="N49" s="131"/>
      <c r="O49" s="132"/>
      <c r="P49" s="133"/>
      <c r="Q49" s="134"/>
      <c r="R49" s="131"/>
      <c r="S49" s="132"/>
      <c r="T49" s="133"/>
      <c r="U49" s="134"/>
      <c r="V49" s="131"/>
      <c r="W49" s="132"/>
      <c r="X49" s="133"/>
      <c r="Y49" s="134"/>
      <c r="Z49" s="131"/>
      <c r="AA49" s="132"/>
      <c r="AB49" s="133"/>
      <c r="AC49" s="134"/>
    </row>
    <row r="50" spans="2:29" x14ac:dyDescent="0.2">
      <c r="B50" s="131"/>
      <c r="C50" s="132"/>
      <c r="D50" s="133"/>
      <c r="E50" s="134"/>
      <c r="F50" s="131"/>
      <c r="G50" s="132"/>
      <c r="H50" s="133"/>
      <c r="I50" s="134"/>
      <c r="J50" s="131"/>
      <c r="K50" s="132"/>
      <c r="L50" s="133"/>
      <c r="M50" s="134"/>
      <c r="N50" s="131"/>
      <c r="O50" s="132"/>
      <c r="P50" s="133"/>
      <c r="Q50" s="134"/>
      <c r="R50" s="131"/>
      <c r="S50" s="132"/>
      <c r="T50" s="133"/>
      <c r="U50" s="134"/>
      <c r="V50" s="131"/>
      <c r="W50" s="132"/>
      <c r="X50" s="133"/>
      <c r="Y50" s="134"/>
      <c r="Z50" s="131"/>
      <c r="AA50" s="132"/>
      <c r="AB50" s="133"/>
      <c r="AC50" s="134"/>
    </row>
    <row r="51" spans="2:29" x14ac:dyDescent="0.2">
      <c r="B51" s="131"/>
      <c r="C51" s="132"/>
      <c r="D51" s="133"/>
      <c r="E51" s="134"/>
      <c r="F51" s="131"/>
      <c r="G51" s="132"/>
      <c r="H51" s="133"/>
      <c r="I51" s="134"/>
      <c r="J51" s="131"/>
      <c r="K51" s="132"/>
      <c r="L51" s="133"/>
      <c r="M51" s="134"/>
      <c r="N51" s="131"/>
      <c r="O51" s="132"/>
      <c r="P51" s="133"/>
      <c r="Q51" s="134"/>
      <c r="R51" s="131"/>
      <c r="S51" s="132"/>
      <c r="T51" s="133"/>
      <c r="U51" s="134"/>
      <c r="V51" s="131"/>
      <c r="W51" s="132"/>
      <c r="X51" s="133"/>
      <c r="Y51" s="134"/>
      <c r="Z51" s="131"/>
      <c r="AA51" s="132"/>
      <c r="AB51" s="133"/>
      <c r="AC51" s="134"/>
    </row>
    <row r="52" spans="2:29" x14ac:dyDescent="0.2">
      <c r="B52" s="177">
        <f>Z44+1</f>
        <v>3</v>
      </c>
      <c r="C52" s="178"/>
      <c r="D52" s="133" t="s">
        <v>51</v>
      </c>
      <c r="E52" s="134">
        <f t="array" ref="E52">AC44+SUM(IF(C47:C51=1,E47:E51))</f>
        <v>1200</v>
      </c>
      <c r="F52" s="177">
        <f>B52+1</f>
        <v>4</v>
      </c>
      <c r="G52" s="178"/>
      <c r="H52" s="133" t="s">
        <v>51</v>
      </c>
      <c r="I52" s="134">
        <f t="array" ref="I52">E52+SUM(IF(G47:G51=1,I47:I51))</f>
        <v>1200</v>
      </c>
      <c r="J52" s="177">
        <f>F52+1</f>
        <v>5</v>
      </c>
      <c r="K52" s="178"/>
      <c r="L52" s="133" t="s">
        <v>51</v>
      </c>
      <c r="M52" s="134">
        <f t="array" ref="M52">I52+SUM(IF(K47:K51=1,M47:M51))</f>
        <v>1200</v>
      </c>
      <c r="N52" s="177">
        <f>J52+1</f>
        <v>6</v>
      </c>
      <c r="O52" s="178"/>
      <c r="P52" s="133" t="s">
        <v>51</v>
      </c>
      <c r="Q52" s="134">
        <f t="array" ref="Q52">M52+SUM(IF(O47:O51=1,Q47:Q51))</f>
        <v>1200</v>
      </c>
      <c r="R52" s="177">
        <f>N52+1</f>
        <v>7</v>
      </c>
      <c r="S52" s="178"/>
      <c r="T52" s="133" t="s">
        <v>51</v>
      </c>
      <c r="U52" s="134">
        <f t="array" ref="U52">Q52+SUM(IF(S47:S51=1,U47:U51))</f>
        <v>1200</v>
      </c>
      <c r="V52" s="177">
        <f>R52+1</f>
        <v>8</v>
      </c>
      <c r="W52" s="178"/>
      <c r="X52" s="133" t="s">
        <v>51</v>
      </c>
      <c r="Y52" s="134">
        <f t="array" ref="Y52">U52+SUM(IF(W47:W51=1,Y47:Y51))</f>
        <v>1200</v>
      </c>
      <c r="Z52" s="177">
        <f>V52+1</f>
        <v>9</v>
      </c>
      <c r="AA52" s="178"/>
      <c r="AB52" s="133" t="s">
        <v>51</v>
      </c>
      <c r="AC52" s="134">
        <f t="array" ref="AC52">Y52+SUM(IF(AA47:AA51=1,AC47:AC51))</f>
        <v>1200</v>
      </c>
    </row>
    <row r="53" spans="2:29" x14ac:dyDescent="0.2">
      <c r="B53" s="177"/>
      <c r="C53" s="178"/>
      <c r="D53" s="133" t="s">
        <v>60</v>
      </c>
      <c r="E53" s="135">
        <f t="array" ref="E53">AC45+SUM(IF(C47:C51=2,E47:E51))-SUM(IF(B47:B51={33},E47:E51))</f>
        <v>5000</v>
      </c>
      <c r="F53" s="177"/>
      <c r="G53" s="178"/>
      <c r="H53" s="133" t="s">
        <v>60</v>
      </c>
      <c r="I53" s="135">
        <f t="array" ref="I53">E53+SUM(IF(G47:G51=2,I47:I51))-SUM(IF(F47:F51={33},I47:I51))</f>
        <v>5000</v>
      </c>
      <c r="J53" s="177"/>
      <c r="K53" s="178"/>
      <c r="L53" s="133" t="s">
        <v>60</v>
      </c>
      <c r="M53" s="135">
        <f t="array" ref="M53">I53+SUM(IF(K47:K51=2,M47:M51))-SUM(IF(J47:J51={33},M47:M51))</f>
        <v>5000</v>
      </c>
      <c r="N53" s="177"/>
      <c r="O53" s="178"/>
      <c r="P53" s="133" t="s">
        <v>60</v>
      </c>
      <c r="Q53" s="135">
        <f t="array" ref="Q53">M53+SUM(IF(O47:O51=2,Q47:Q51))-SUM(IF(N47:N51={33},Q47:Q51))</f>
        <v>5000</v>
      </c>
      <c r="R53" s="177"/>
      <c r="S53" s="178"/>
      <c r="T53" s="133" t="s">
        <v>60</v>
      </c>
      <c r="U53" s="135">
        <f t="array" ref="U53">Q53+SUM(IF(S47:S51=2,U47:U51))-SUM(IF(R47:R51={33},U47:U51))</f>
        <v>5000</v>
      </c>
      <c r="V53" s="177"/>
      <c r="W53" s="178"/>
      <c r="X53" s="133" t="s">
        <v>60</v>
      </c>
      <c r="Y53" s="135">
        <f t="array" ref="Y53">U53+SUM(IF(W47:W51=2,Y47:Y51))-SUM(IF(V47:V51={33},Y47:Y51))</f>
        <v>5000</v>
      </c>
      <c r="Z53" s="177"/>
      <c r="AA53" s="178"/>
      <c r="AB53" s="133" t="s">
        <v>60</v>
      </c>
      <c r="AC53" s="135">
        <f t="array" ref="AC53">Y53+SUM(IF(AA47:AA51=2,AC47:AC51))-SUM(IF(Z47:Z51={33},AC47:AC51))</f>
        <v>5000</v>
      </c>
    </row>
    <row r="54" spans="2:29" ht="13.5" thickBot="1" x14ac:dyDescent="0.25">
      <c r="B54" s="179"/>
      <c r="C54" s="180"/>
      <c r="D54" s="136" t="s">
        <v>48</v>
      </c>
      <c r="E54" s="137">
        <f t="array" ref="E54">AC46+SUM(IF(C47:C51=3,E47:E51))-SUM(IF(B47:B51={34},E47:E51))</f>
        <v>-800</v>
      </c>
      <c r="F54" s="179"/>
      <c r="G54" s="180"/>
      <c r="H54" s="136" t="s">
        <v>48</v>
      </c>
      <c r="I54" s="137">
        <f t="array" ref="I54">E54+SUM(IF(G47:G51=3,I47:I51))-SUM(IF(F47:F51={34},I47:I51))</f>
        <v>-800</v>
      </c>
      <c r="J54" s="179"/>
      <c r="K54" s="180"/>
      <c r="L54" s="136" t="s">
        <v>48</v>
      </c>
      <c r="M54" s="137">
        <f t="array" ref="M54">I54+SUM(IF(K47:K51=3,M47:M51))-SUM(IF(J47:J51={34},M47:M51))</f>
        <v>-800</v>
      </c>
      <c r="N54" s="179"/>
      <c r="O54" s="180"/>
      <c r="P54" s="136" t="s">
        <v>48</v>
      </c>
      <c r="Q54" s="137">
        <f t="array" ref="Q54">M54+SUM(IF(O47:O51=3,Q47:Q51))-SUM(IF(N47:N51={34},Q47:Q51))</f>
        <v>-800</v>
      </c>
      <c r="R54" s="179"/>
      <c r="S54" s="180"/>
      <c r="T54" s="136" t="s">
        <v>48</v>
      </c>
      <c r="U54" s="137">
        <f t="array" ref="U54">Q54+SUM(IF(S47:S51=3,U47:U51))-SUM(IF(R47:R51={34},U47:U51))</f>
        <v>-800</v>
      </c>
      <c r="V54" s="179"/>
      <c r="W54" s="180"/>
      <c r="X54" s="136" t="s">
        <v>48</v>
      </c>
      <c r="Y54" s="137">
        <f t="array" ref="Y54">U54+SUM(IF(W47:W51=3,Y47:Y51))-SUM(IF(V47:V51={34},Y47:Y51))</f>
        <v>-800</v>
      </c>
      <c r="Z54" s="179"/>
      <c r="AA54" s="180"/>
      <c r="AB54" s="136" t="s">
        <v>48</v>
      </c>
      <c r="AC54" s="137">
        <f t="array" ref="AC54">Y54+SUM(IF(AA47:AA51=3,AC47:AC51))-SUM(IF(Z47:Z51={34},AC47:AC51))</f>
        <v>-800</v>
      </c>
    </row>
    <row r="55" spans="2:29" x14ac:dyDescent="0.2">
      <c r="D55" s="90" t="s">
        <v>52</v>
      </c>
      <c r="E55" s="2">
        <f>M52</f>
        <v>1200</v>
      </c>
      <c r="H55" s="2">
        <f>E55-E2</f>
        <v>0</v>
      </c>
      <c r="V55" s="15"/>
      <c r="W55" s="15"/>
      <c r="X55" s="15"/>
    </row>
    <row r="56" spans="2:29" x14ac:dyDescent="0.2">
      <c r="D56" s="112" t="s">
        <v>62</v>
      </c>
      <c r="E56" s="2">
        <f>M53</f>
        <v>5000</v>
      </c>
      <c r="H56" s="2">
        <f>E56-E3</f>
        <v>0</v>
      </c>
      <c r="V56" s="15"/>
      <c r="W56" s="15"/>
      <c r="X56" s="15"/>
    </row>
    <row r="57" spans="2:29" x14ac:dyDescent="0.2">
      <c r="D57" s="90" t="s">
        <v>53</v>
      </c>
      <c r="E57" s="2">
        <f>M54</f>
        <v>-800</v>
      </c>
      <c r="H57" s="2">
        <f>E57-E4</f>
        <v>0</v>
      </c>
    </row>
  </sheetData>
  <mergeCells count="50">
    <mergeCell ref="Z44:AA46"/>
    <mergeCell ref="B52:C54"/>
    <mergeCell ref="F52:G54"/>
    <mergeCell ref="J52:K54"/>
    <mergeCell ref="N52:O54"/>
    <mergeCell ref="R52:S54"/>
    <mergeCell ref="V52:W54"/>
    <mergeCell ref="Z52:AA54"/>
    <mergeCell ref="B44:C46"/>
    <mergeCell ref="F44:G46"/>
    <mergeCell ref="J44:K46"/>
    <mergeCell ref="N44:O46"/>
    <mergeCell ref="R44:S46"/>
    <mergeCell ref="V44:W46"/>
    <mergeCell ref="Z28:AA30"/>
    <mergeCell ref="B36:C38"/>
    <mergeCell ref="F36:G38"/>
    <mergeCell ref="J36:K38"/>
    <mergeCell ref="N36:O38"/>
    <mergeCell ref="R36:S38"/>
    <mergeCell ref="V36:W38"/>
    <mergeCell ref="Z36:AA38"/>
    <mergeCell ref="B28:C30"/>
    <mergeCell ref="F28:G30"/>
    <mergeCell ref="J28:K30"/>
    <mergeCell ref="N28:O30"/>
    <mergeCell ref="R28:S30"/>
    <mergeCell ref="V28:W30"/>
    <mergeCell ref="Z12:AA14"/>
    <mergeCell ref="B20:C22"/>
    <mergeCell ref="F20:G22"/>
    <mergeCell ref="J20:K22"/>
    <mergeCell ref="N20:O22"/>
    <mergeCell ref="R20:S22"/>
    <mergeCell ref="V20:W22"/>
    <mergeCell ref="Z20:AA22"/>
    <mergeCell ref="B12:C14"/>
    <mergeCell ref="F12:G14"/>
    <mergeCell ref="J12:K14"/>
    <mergeCell ref="N12:O14"/>
    <mergeCell ref="R12:S14"/>
    <mergeCell ref="V12:W14"/>
    <mergeCell ref="F2:AC4"/>
    <mergeCell ref="B5:E5"/>
    <mergeCell ref="F5:I5"/>
    <mergeCell ref="J5:M5"/>
    <mergeCell ref="N5:Q5"/>
    <mergeCell ref="R5:U5"/>
    <mergeCell ref="V5:Y5"/>
    <mergeCell ref="Z5:AC5"/>
  </mergeCells>
  <conditionalFormatting sqref="E12">
    <cfRule type="cellIs" dxfId="167" priority="49" operator="lessThan">
      <formula>0</formula>
    </cfRule>
  </conditionalFormatting>
  <conditionalFormatting sqref="Y12">
    <cfRule type="cellIs" dxfId="166" priority="44" operator="lessThan">
      <formula>0</formula>
    </cfRule>
  </conditionalFormatting>
  <conditionalFormatting sqref="I12">
    <cfRule type="cellIs" dxfId="165" priority="48" operator="lessThan">
      <formula>0</formula>
    </cfRule>
  </conditionalFormatting>
  <conditionalFormatting sqref="U12">
    <cfRule type="cellIs" dxfId="164" priority="45" operator="lessThan">
      <formula>0</formula>
    </cfRule>
  </conditionalFormatting>
  <conditionalFormatting sqref="AC12">
    <cfRule type="cellIs" dxfId="163" priority="43" operator="lessThan">
      <formula>0</formula>
    </cfRule>
  </conditionalFormatting>
  <conditionalFormatting sqref="E20">
    <cfRule type="cellIs" dxfId="162" priority="42" operator="lessThan">
      <formula>0</formula>
    </cfRule>
  </conditionalFormatting>
  <conditionalFormatting sqref="I20">
    <cfRule type="cellIs" dxfId="161" priority="41" operator="lessThan">
      <formula>0</formula>
    </cfRule>
  </conditionalFormatting>
  <conditionalFormatting sqref="M20">
    <cfRule type="cellIs" dxfId="160" priority="40" operator="lessThan">
      <formula>0</formula>
    </cfRule>
  </conditionalFormatting>
  <conditionalFormatting sqref="Q20">
    <cfRule type="cellIs" dxfId="159" priority="39" operator="lessThan">
      <formula>0</formula>
    </cfRule>
  </conditionalFormatting>
  <conditionalFormatting sqref="U20">
    <cfRule type="cellIs" dxfId="158" priority="38" operator="lessThan">
      <formula>0</formula>
    </cfRule>
  </conditionalFormatting>
  <conditionalFormatting sqref="Y20">
    <cfRule type="cellIs" dxfId="157" priority="37" operator="lessThan">
      <formula>0</formula>
    </cfRule>
  </conditionalFormatting>
  <conditionalFormatting sqref="AC20">
    <cfRule type="cellIs" dxfId="156" priority="36" operator="lessThan">
      <formula>0</formula>
    </cfRule>
  </conditionalFormatting>
  <conditionalFormatting sqref="I28">
    <cfRule type="cellIs" dxfId="155" priority="35" operator="lessThan">
      <formula>0</formula>
    </cfRule>
  </conditionalFormatting>
  <conditionalFormatting sqref="M28">
    <cfRule type="cellIs" dxfId="154" priority="34" operator="lessThan">
      <formula>0</formula>
    </cfRule>
  </conditionalFormatting>
  <conditionalFormatting sqref="Q28">
    <cfRule type="cellIs" dxfId="153" priority="33" operator="lessThan">
      <formula>0</formula>
    </cfRule>
  </conditionalFormatting>
  <conditionalFormatting sqref="U28">
    <cfRule type="cellIs" dxfId="152" priority="32" operator="lessThan">
      <formula>0</formula>
    </cfRule>
  </conditionalFormatting>
  <conditionalFormatting sqref="Y28">
    <cfRule type="cellIs" dxfId="151" priority="31" operator="lessThan">
      <formula>0</formula>
    </cfRule>
  </conditionalFormatting>
  <conditionalFormatting sqref="AC28">
    <cfRule type="cellIs" dxfId="150" priority="30" operator="lessThan">
      <formula>0</formula>
    </cfRule>
  </conditionalFormatting>
  <conditionalFormatting sqref="I36">
    <cfRule type="cellIs" dxfId="149" priority="29" operator="lessThan">
      <formula>0</formula>
    </cfRule>
  </conditionalFormatting>
  <conditionalFormatting sqref="M36">
    <cfRule type="cellIs" dxfId="148" priority="28" operator="lessThan">
      <formula>0</formula>
    </cfRule>
  </conditionalFormatting>
  <conditionalFormatting sqref="Q36">
    <cfRule type="cellIs" dxfId="147" priority="27" operator="lessThan">
      <formula>0</formula>
    </cfRule>
  </conditionalFormatting>
  <conditionalFormatting sqref="U36">
    <cfRule type="cellIs" dxfId="146" priority="26" operator="lessThan">
      <formula>0</formula>
    </cfRule>
  </conditionalFormatting>
  <conditionalFormatting sqref="Y36">
    <cfRule type="cellIs" dxfId="145" priority="25" operator="lessThan">
      <formula>0</formula>
    </cfRule>
  </conditionalFormatting>
  <conditionalFormatting sqref="AC36">
    <cfRule type="cellIs" dxfId="144" priority="24" operator="lessThan">
      <formula>0</formula>
    </cfRule>
  </conditionalFormatting>
  <conditionalFormatting sqref="I44">
    <cfRule type="cellIs" dxfId="143" priority="23" operator="lessThan">
      <formula>0</formula>
    </cfRule>
  </conditionalFormatting>
  <conditionalFormatting sqref="AC44">
    <cfRule type="cellIs" dxfId="142" priority="18" operator="lessThan">
      <formula>0</formula>
    </cfRule>
  </conditionalFormatting>
  <conditionalFormatting sqref="I52">
    <cfRule type="cellIs" dxfId="141" priority="17" operator="lessThan">
      <formula>0</formula>
    </cfRule>
  </conditionalFormatting>
  <conditionalFormatting sqref="M52">
    <cfRule type="cellIs" dxfId="140" priority="16" operator="lessThan">
      <formula>0</formula>
    </cfRule>
  </conditionalFormatting>
  <conditionalFormatting sqref="U52">
    <cfRule type="cellIs" dxfId="139" priority="15" operator="lessThan">
      <formula>0</formula>
    </cfRule>
  </conditionalFormatting>
  <conditionalFormatting sqref="Y52">
    <cfRule type="cellIs" dxfId="138" priority="14" operator="lessThan">
      <formula>0</formula>
    </cfRule>
  </conditionalFormatting>
  <conditionalFormatting sqref="AC52">
    <cfRule type="cellIs" dxfId="137" priority="13" operator="lessThan">
      <formula>0</formula>
    </cfRule>
  </conditionalFormatting>
  <conditionalFormatting sqref="E28">
    <cfRule type="cellIs" dxfId="136" priority="12" operator="lessThan">
      <formula>0</formula>
    </cfRule>
  </conditionalFormatting>
  <conditionalFormatting sqref="E36">
    <cfRule type="cellIs" dxfId="135" priority="11" operator="lessThan">
      <formula>0</formula>
    </cfRule>
  </conditionalFormatting>
  <conditionalFormatting sqref="E44">
    <cfRule type="cellIs" dxfId="134" priority="10" operator="lessThan">
      <formula>0</formula>
    </cfRule>
  </conditionalFormatting>
  <conditionalFormatting sqref="E52">
    <cfRule type="cellIs" dxfId="133" priority="9" operator="lessThan">
      <formula>0</formula>
    </cfRule>
  </conditionalFormatting>
  <conditionalFormatting sqref="Q52">
    <cfRule type="cellIs" dxfId="132" priority="8" operator="lessThan">
      <formula>0</formula>
    </cfRule>
  </conditionalFormatting>
  <conditionalFormatting sqref="M12">
    <cfRule type="cellIs" dxfId="131" priority="7" operator="lessThan">
      <formula>0</formula>
    </cfRule>
  </conditionalFormatting>
  <conditionalFormatting sqref="Q12">
    <cfRule type="cellIs" dxfId="130" priority="6" operator="lessThan">
      <formula>0</formula>
    </cfRule>
  </conditionalFormatting>
  <conditionalFormatting sqref="Y44">
    <cfRule type="cellIs" dxfId="129" priority="4" operator="lessThan">
      <formula>0</formula>
    </cfRule>
  </conditionalFormatting>
  <conditionalFormatting sqref="M44">
    <cfRule type="cellIs" dxfId="128" priority="3" operator="lessThan">
      <formula>0</formula>
    </cfRule>
  </conditionalFormatting>
  <conditionalFormatting sqref="Q44">
    <cfRule type="cellIs" dxfId="127" priority="2" operator="lessThan">
      <formula>0</formula>
    </cfRule>
  </conditionalFormatting>
  <conditionalFormatting sqref="U44">
    <cfRule type="cellIs" dxfId="126" priority="1" operator="lessThan">
      <formula>0</formula>
    </cfRule>
  </conditionalFormatting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0070C0"/>
  </sheetPr>
  <dimension ref="B1:AM57"/>
  <sheetViews>
    <sheetView zoomScale="70" zoomScaleNormal="70" workbookViewId="0">
      <selection activeCell="F55" sqref="F55"/>
    </sheetView>
  </sheetViews>
  <sheetFormatPr defaultRowHeight="12.75" x14ac:dyDescent="0.2"/>
  <cols>
    <col min="1" max="1" width="2.7109375" customWidth="1"/>
    <col min="2" max="3" width="3.28515625" customWidth="1"/>
    <col min="4" max="4" width="10.7109375" customWidth="1"/>
    <col min="5" max="5" width="12.5703125" customWidth="1"/>
    <col min="6" max="7" width="3.42578125" customWidth="1"/>
    <col min="8" max="8" width="10.7109375" customWidth="1"/>
    <col min="9" max="9" width="12.7109375" customWidth="1"/>
    <col min="10" max="11" width="3.42578125" customWidth="1"/>
    <col min="12" max="12" width="10.7109375" customWidth="1"/>
    <col min="13" max="13" width="12.7109375" customWidth="1"/>
    <col min="14" max="15" width="3.42578125" customWidth="1"/>
    <col min="16" max="16" width="10.7109375" customWidth="1"/>
    <col min="17" max="17" width="12.7109375" customWidth="1"/>
    <col min="18" max="19" width="3.42578125" customWidth="1"/>
    <col min="20" max="20" width="10.7109375" customWidth="1"/>
    <col min="21" max="21" width="12.7109375" customWidth="1"/>
    <col min="22" max="23" width="3.42578125" customWidth="1"/>
    <col min="24" max="24" width="10.7109375" customWidth="1"/>
    <col min="25" max="25" width="12.7109375" customWidth="1"/>
    <col min="26" max="27" width="3.42578125" customWidth="1"/>
    <col min="28" max="28" width="10.7109375" customWidth="1"/>
    <col min="29" max="29" width="12.7109375" customWidth="1"/>
    <col min="30" max="30" width="2.7109375" customWidth="1"/>
    <col min="31" max="32" width="3.7109375" style="87" customWidth="1"/>
    <col min="33" max="33" width="21.85546875" style="87" bestFit="1" customWidth="1"/>
    <col min="34" max="34" width="10" bestFit="1" customWidth="1"/>
    <col min="35" max="264" width="8.7109375" customWidth="1"/>
  </cols>
  <sheetData>
    <row r="1" spans="2:39" ht="13.5" thickBot="1" x14ac:dyDescent="0.25">
      <c r="AE1" s="33" t="s">
        <v>61</v>
      </c>
    </row>
    <row r="2" spans="2:39" ht="12.75" customHeight="1" x14ac:dyDescent="0.2">
      <c r="B2" s="4"/>
      <c r="C2" s="108"/>
      <c r="D2" s="98" t="s">
        <v>52</v>
      </c>
      <c r="E2" s="88">
        <f>September!E55</f>
        <v>1200</v>
      </c>
      <c r="F2" s="181" t="str">
        <f ca="1">REPLACE(CELL("filename",A1),1,FIND("]",CELL("filename",A1)),"") &amp; " " &amp;Year</f>
        <v>October 2021</v>
      </c>
      <c r="G2" s="181"/>
      <c r="H2" s="181"/>
      <c r="I2" s="181"/>
      <c r="J2" s="181"/>
      <c r="K2" s="181"/>
      <c r="L2" s="181"/>
      <c r="M2" s="181"/>
      <c r="N2" s="181"/>
      <c r="O2" s="181"/>
      <c r="P2" s="181"/>
      <c r="Q2" s="181"/>
      <c r="R2" s="181"/>
      <c r="S2" s="181"/>
      <c r="T2" s="181"/>
      <c r="U2" s="181"/>
      <c r="V2" s="181"/>
      <c r="W2" s="181"/>
      <c r="X2" s="181"/>
      <c r="Y2" s="181"/>
      <c r="Z2" s="181"/>
      <c r="AA2" s="181"/>
      <c r="AB2" s="181"/>
      <c r="AC2" s="182"/>
      <c r="AE2" s="87">
        <v>1</v>
      </c>
      <c r="AG2" s="87" t="s">
        <v>51</v>
      </c>
    </row>
    <row r="3" spans="2:39" ht="12.75" customHeight="1" x14ac:dyDescent="0.2">
      <c r="B3" s="6"/>
      <c r="C3" s="87"/>
      <c r="D3" s="112" t="s">
        <v>62</v>
      </c>
      <c r="E3" s="7">
        <f>September!E56</f>
        <v>5000</v>
      </c>
      <c r="F3" s="183"/>
      <c r="G3" s="183"/>
      <c r="H3" s="183"/>
      <c r="I3" s="183"/>
      <c r="J3" s="183"/>
      <c r="K3" s="183"/>
      <c r="L3" s="183"/>
      <c r="M3" s="183"/>
      <c r="N3" s="183"/>
      <c r="O3" s="183"/>
      <c r="P3" s="183"/>
      <c r="Q3" s="183"/>
      <c r="R3" s="183"/>
      <c r="S3" s="183"/>
      <c r="T3" s="183"/>
      <c r="U3" s="183"/>
      <c r="V3" s="183"/>
      <c r="W3" s="183"/>
      <c r="X3" s="183"/>
      <c r="Y3" s="183"/>
      <c r="Z3" s="183"/>
      <c r="AA3" s="183"/>
      <c r="AB3" s="183"/>
      <c r="AC3" s="184"/>
      <c r="AE3" s="87">
        <v>2</v>
      </c>
      <c r="AG3" s="87" t="s">
        <v>60</v>
      </c>
    </row>
    <row r="4" spans="2:39" ht="13.5" customHeight="1" thickBot="1" x14ac:dyDescent="0.25">
      <c r="B4" s="11"/>
      <c r="C4" s="109"/>
      <c r="D4" s="99" t="s">
        <v>53</v>
      </c>
      <c r="E4" s="12">
        <f>September!E57</f>
        <v>-800</v>
      </c>
      <c r="F4" s="185"/>
      <c r="G4" s="185"/>
      <c r="H4" s="185"/>
      <c r="I4" s="185"/>
      <c r="J4" s="185"/>
      <c r="K4" s="185"/>
      <c r="L4" s="185"/>
      <c r="M4" s="185"/>
      <c r="N4" s="185"/>
      <c r="O4" s="185"/>
      <c r="P4" s="185"/>
      <c r="Q4" s="185"/>
      <c r="R4" s="185"/>
      <c r="S4" s="185"/>
      <c r="T4" s="185"/>
      <c r="U4" s="185"/>
      <c r="V4" s="185"/>
      <c r="W4" s="185"/>
      <c r="X4" s="185"/>
      <c r="Y4" s="185"/>
      <c r="Z4" s="185"/>
      <c r="AA4" s="185"/>
      <c r="AB4" s="185"/>
      <c r="AC4" s="186"/>
      <c r="AE4" s="87">
        <v>3</v>
      </c>
      <c r="AG4" s="87" t="s">
        <v>48</v>
      </c>
    </row>
    <row r="5" spans="2:39" ht="13.5" thickBot="1" x14ac:dyDescent="0.25">
      <c r="B5" s="187" t="s">
        <v>40</v>
      </c>
      <c r="C5" s="188"/>
      <c r="D5" s="188"/>
      <c r="E5" s="189"/>
      <c r="F5" s="187" t="s">
        <v>41</v>
      </c>
      <c r="G5" s="188"/>
      <c r="H5" s="188"/>
      <c r="I5" s="189"/>
      <c r="J5" s="187" t="s">
        <v>42</v>
      </c>
      <c r="K5" s="188"/>
      <c r="L5" s="188"/>
      <c r="M5" s="189"/>
      <c r="N5" s="187" t="s">
        <v>43</v>
      </c>
      <c r="O5" s="188"/>
      <c r="P5" s="188"/>
      <c r="Q5" s="189"/>
      <c r="R5" s="187" t="s">
        <v>44</v>
      </c>
      <c r="S5" s="188"/>
      <c r="T5" s="188"/>
      <c r="U5" s="189"/>
      <c r="V5" s="187" t="s">
        <v>45</v>
      </c>
      <c r="W5" s="188"/>
      <c r="X5" s="188"/>
      <c r="Y5" s="189"/>
      <c r="Z5" s="187" t="s">
        <v>39</v>
      </c>
      <c r="AA5" s="188"/>
      <c r="AB5" s="188"/>
      <c r="AC5" s="189"/>
      <c r="AE5" s="33" t="s">
        <v>46</v>
      </c>
      <c r="AH5" s="1" t="s">
        <v>54</v>
      </c>
      <c r="AK5" s="93"/>
      <c r="AL5" s="94"/>
    </row>
    <row r="6" spans="2:39" ht="13.5" thickBot="1" x14ac:dyDescent="0.25">
      <c r="B6" s="124" t="s">
        <v>47</v>
      </c>
      <c r="C6" s="125" t="s">
        <v>59</v>
      </c>
      <c r="D6" s="125" t="s">
        <v>49</v>
      </c>
      <c r="E6" s="126" t="s">
        <v>50</v>
      </c>
      <c r="F6" s="124" t="s">
        <v>47</v>
      </c>
      <c r="G6" s="125" t="s">
        <v>59</v>
      </c>
      <c r="H6" s="125" t="s">
        <v>49</v>
      </c>
      <c r="I6" s="126" t="s">
        <v>50</v>
      </c>
      <c r="J6" s="124" t="s">
        <v>47</v>
      </c>
      <c r="K6" s="125" t="s">
        <v>59</v>
      </c>
      <c r="L6" s="125" t="s">
        <v>49</v>
      </c>
      <c r="M6" s="126" t="s">
        <v>50</v>
      </c>
      <c r="N6" s="124" t="s">
        <v>47</v>
      </c>
      <c r="O6" s="125" t="s">
        <v>59</v>
      </c>
      <c r="P6" s="125" t="s">
        <v>49</v>
      </c>
      <c r="Q6" s="126" t="s">
        <v>50</v>
      </c>
      <c r="R6" s="124" t="s">
        <v>47</v>
      </c>
      <c r="S6" s="125" t="s">
        <v>59</v>
      </c>
      <c r="T6" s="125" t="s">
        <v>49</v>
      </c>
      <c r="U6" s="126" t="s">
        <v>50</v>
      </c>
      <c r="V6" s="124" t="s">
        <v>47</v>
      </c>
      <c r="W6" s="125" t="s">
        <v>59</v>
      </c>
      <c r="X6" s="125" t="s">
        <v>49</v>
      </c>
      <c r="Y6" s="126" t="s">
        <v>50</v>
      </c>
      <c r="Z6" s="124" t="s">
        <v>47</v>
      </c>
      <c r="AA6" s="125" t="s">
        <v>59</v>
      </c>
      <c r="AB6" s="125" t="s">
        <v>49</v>
      </c>
      <c r="AC6" s="126" t="s">
        <v>50</v>
      </c>
      <c r="AE6">
        <v>0</v>
      </c>
      <c r="AF6" s="94"/>
      <c r="AG6" t="s">
        <v>58</v>
      </c>
      <c r="AH6">
        <f t="array" ref="AH6">SUM(IF($B$7:$B$11=AE6,$E$7:$E$11),IF($F$7:$F$11=AE6,$I$7:$I$11),IF($J$7:$J$11=AE6,$M$7:$M$11),IF($N$7:$N$11=AE6,$Q$7:$Q$11),IF($R$7:$R$11=AE6,$U$7:$U$11),IF($V$7:$V$11=AE6,$Y$7:$Y$11),IF($Z$7:$Z$11=AE6,$AC$7:$AC$11),
IF($B$15:$B$19=AE6,$E$15:$E$19),IF($F$15:$F$19=AE6,$I$15:$I$19),IF($J$15:$J$19=AE6,$M$15:$M$19),IF($N$15:$N$19=AE6,$Q$15:$Q$19),IF($R$15:$R$19=AE6,$U$15:$U$19),IF($V$15:$V$19=AE6,$Y$15:$Y$19),IF($Z$15:$Z$19=AE6,$AC$15:$AC$19),
IF($B$23:$B$27=AE6,$E$23:$E$27),IF($F$23:$F$27=AE6,$I$23:$I$27),IF($J$23:$J$27=AE6,$M$23:$M$27),IF($N$23:$N$27=AE6,$Q$23:$Q$27),IF($R$23:$R$27=AE6,$U$23:$U$27),IF($V$23:$V$27=AE6,$Y$23:$Y$27),IF($Z$23:$Z$27=AE6,$AC$23:$AC$27),
IF($B$31:$B$35=AE6,$E$31:$E$35),IF($F$31:$F$35=AE6,$I$31:$I$35),IF($J$31:$J$35=AE6,$M$31:$M$35),IF($N$31:$N$35=AE6,$Q$31:$Q$35),IF($R$31:$R$35=AE6,$U$31:$U$35),IF($V$31:$V$35=AE6,$Y$31:$Y$35),IF($Z$31:$Z$35=AE6,$AC$31:$AC$35),
IF($B$39:$B$43=AE6,$E$39:$E$43),IF($F$39:$F$43=AE6,$I$39:$I$43),IF($J$39:$J$43=AE6,$M$39:$M$43),IF($N$39:$N$43=AE6,$Q$39:$Q$43),IF($R$39:$R$43=AE6,$U$39:$U$43),IF($V$39:$V$43=AE6,$Y$39:$Y$43),IF($Z$39:$Z$43=AE6,$AC$39:$AC$43),
IF($B$47:$B$51=AE6,$E$47:$E$51),IF($F$47:$F$51=AE6,$I$47:$I$51),IF($J$47:$J$51=AE6,$M$47:$M$51),IF($N$47:$N$51=AE6,$Q$47:$Q$51),IF($R$47:$R$51=AE6,$U$47:$U$51),IF($V$47:$V$51=AE6,$Y$47:$Y$51),IF($Z$47:$Z$51=AE6,$AC$47:$AC$51))</f>
        <v>0</v>
      </c>
    </row>
    <row r="7" spans="2:39" s="89" customFormat="1" x14ac:dyDescent="0.2">
      <c r="B7" s="127"/>
      <c r="C7" s="128"/>
      <c r="D7" s="129"/>
      <c r="E7" s="130"/>
      <c r="F7" s="127"/>
      <c r="G7" s="128"/>
      <c r="H7" s="129"/>
      <c r="I7" s="130"/>
      <c r="J7" s="127"/>
      <c r="K7" s="128"/>
      <c r="L7" s="129"/>
      <c r="M7" s="130"/>
      <c r="N7" s="127"/>
      <c r="O7" s="128"/>
      <c r="P7" s="129"/>
      <c r="Q7" s="130"/>
      <c r="R7" s="127"/>
      <c r="S7" s="128"/>
      <c r="T7" s="129"/>
      <c r="U7" s="130"/>
      <c r="V7" s="102"/>
      <c r="W7" s="96"/>
      <c r="X7" s="107"/>
      <c r="Y7" s="56"/>
      <c r="Z7" s="101"/>
      <c r="AA7" s="110"/>
      <c r="AB7" s="103"/>
      <c r="AC7" s="60"/>
      <c r="AE7" s="5">
        <v>1</v>
      </c>
      <c r="AF7" s="94"/>
      <c r="AG7" s="9" t="str">
        <f>January!AG7</f>
        <v>Groceries</v>
      </c>
      <c r="AH7">
        <f t="array" ref="AH7">SUM(IF($B$7:$B$11=AE7,$E$7:$E$11),IF($F$7:$F$11=AE7,$I$7:$I$11),IF($J$7:$J$11=AE7,$M$7:$M$11),IF($N$7:$N$11=AE7,$Q$7:$Q$11),IF($R$7:$R$11=AE7,$U$7:$U$11),IF($V$7:$V$11=AE7,$Y$7:$Y$11),IF($Z$7:$Z$11=AE7,$AC$7:$AC$11),
IF($B$15:$B$19=AE7,$E$15:$E$19),IF($F$15:$F$19=AE7,$I$15:$I$19),IF($J$15:$J$19=AE7,$M$15:$M$19),IF($N$15:$N$19=AE7,$Q$15:$Q$19),IF($R$15:$R$19=AE7,$U$15:$U$19),IF($V$15:$V$19=AE7,$Y$15:$Y$19),IF($Z$15:$Z$19=AE7,$AC$15:$AC$19),
IF($B$23:$B$27=AE7,$E$23:$E$27),IF($F$23:$F$27=AE7,$I$23:$I$27),IF($J$23:$J$27=AE7,$M$23:$M$27),IF($N$23:$N$27=AE7,$Q$23:$Q$27),IF($R$23:$R$27=AE7,$U$23:$U$27),IF($V$23:$V$27=AE7,$Y$23:$Y$27),IF($Z$23:$Z$27=AE7,$AC$23:$AC$27),
IF($B$31:$B$35=AE7,$E$31:$E$35),IF($F$31:$F$35=AE7,$I$31:$I$35),IF($J$31:$J$35=AE7,$M$31:$M$35),IF($N$31:$N$35=AE7,$Q$31:$Q$35),IF($R$31:$R$35=AE7,$U$31:$U$35),IF($V$31:$V$35=AE7,$Y$31:$Y$35),IF($Z$31:$Z$35=AE7,$AC$31:$AC$35),
IF($B$39:$B$43=AE7,$E$39:$E$43),IF($F$39:$F$43=AE7,$I$39:$I$43),IF($J$39:$J$43=AE7,$M$39:$M$43),IF($N$39:$N$43=AE7,$Q$39:$Q$43),IF($R$39:$R$43=AE7,$U$39:$U$43),IF($V$39:$V$43=AE7,$Y$39:$Y$43),IF($Z$39:$Z$43=AE7,$AC$39:$AC$43),
IF($B$47:$B$51=AE7,$E$47:$E$51),IF($F$47:$F$51=AE7,$I$47:$I$51),IF($J$47:$J$51=AE7,$M$47:$M$51),IF($N$47:$N$51=AE7,$Q$47:$Q$51),IF($R$47:$R$51=AE7,$U$47:$U$51),IF($V$47:$V$51=AE7,$Y$47:$Y$51),IF($Z$47:$Z$51=AE7,$AC$47:$AC$51))</f>
        <v>0</v>
      </c>
      <c r="AJ7" s="5"/>
      <c r="AK7" s="5"/>
      <c r="AL7" s="9"/>
      <c r="AM7"/>
    </row>
    <row r="8" spans="2:39" s="89" customFormat="1" x14ac:dyDescent="0.2">
      <c r="B8" s="131"/>
      <c r="C8" s="132"/>
      <c r="D8" s="133"/>
      <c r="E8" s="134"/>
      <c r="F8" s="131"/>
      <c r="G8" s="132"/>
      <c r="H8" s="133"/>
      <c r="I8" s="134"/>
      <c r="J8" s="131"/>
      <c r="K8" s="132"/>
      <c r="L8" s="133"/>
      <c r="M8" s="134"/>
      <c r="N8" s="131"/>
      <c r="O8" s="132"/>
      <c r="P8" s="133"/>
      <c r="Q8" s="134"/>
      <c r="R8" s="131"/>
      <c r="S8" s="132"/>
      <c r="T8" s="133"/>
      <c r="U8" s="134"/>
      <c r="V8" s="102"/>
      <c r="W8" s="96"/>
      <c r="X8" s="107"/>
      <c r="Y8" s="56"/>
      <c r="Z8" s="102"/>
      <c r="AA8" s="94"/>
      <c r="AB8" s="104"/>
      <c r="AC8" s="47"/>
      <c r="AE8" s="5">
        <v>2</v>
      </c>
      <c r="AF8" s="94"/>
      <c r="AG8" s="9" t="str">
        <f>January!AG8</f>
        <v>Gasoline</v>
      </c>
      <c r="AH8">
        <f t="array" ref="AH8">SUM(IF($B$7:$B$11=AE8,$E$7:$E$11),IF($F$7:$F$11=AE8,$I$7:$I$11),IF($J$7:$J$11=AE8,$M$7:$M$11),IF($N$7:$N$11=AE8,$Q$7:$Q$11),IF($R$7:$R$11=AE8,$U$7:$U$11),IF($V$7:$V$11=AE8,$Y$7:$Y$11),IF($Z$7:$Z$11=AE8,$AC$7:$AC$11),
IF($B$15:$B$19=AE8,$E$15:$E$19),IF($F$15:$F$19=AE8,$I$15:$I$19),IF($J$15:$J$19=AE8,$M$15:$M$19),IF($N$15:$N$19=AE8,$Q$15:$Q$19),IF($R$15:$R$19=AE8,$U$15:$U$19),IF($V$15:$V$19=AE8,$Y$15:$Y$19),IF($Z$15:$Z$19=AE8,$AC$15:$AC$19),
IF($B$23:$B$27=AE8,$E$23:$E$27),IF($F$23:$F$27=AE8,$I$23:$I$27),IF($J$23:$J$27=AE8,$M$23:$M$27),IF($N$23:$N$27=AE8,$Q$23:$Q$27),IF($R$23:$R$27=AE8,$U$23:$U$27),IF($V$23:$V$27=AE8,$Y$23:$Y$27),IF($Z$23:$Z$27=AE8,$AC$23:$AC$27),
IF($B$31:$B$35=AE8,$E$31:$E$35),IF($F$31:$F$35=AE8,$I$31:$I$35),IF($J$31:$J$35=AE8,$M$31:$M$35),IF($N$31:$N$35=AE8,$Q$31:$Q$35),IF($R$31:$R$35=AE8,$U$31:$U$35),IF($V$31:$V$35=AE8,$Y$31:$Y$35),IF($Z$31:$Z$35=AE8,$AC$31:$AC$35),
IF($B$39:$B$43=AE8,$E$39:$E$43),IF($F$39:$F$43=AE8,$I$39:$I$43),IF($J$39:$J$43=AE8,$M$39:$M$43),IF($N$39:$N$43=AE8,$Q$39:$Q$43),IF($R$39:$R$43=AE8,$U$39:$U$43),IF($V$39:$V$43=AE8,$Y$39:$Y$43),IF($Z$39:$Z$43=AE8,$AC$39:$AC$43),
IF($B$47:$B$51=AE8,$E$47:$E$51),IF($F$47:$F$51=AE8,$I$47:$I$51),IF($J$47:$J$51=AE8,$M$47:$M$51),IF($N$47:$N$51=AE8,$Q$47:$Q$51),IF($R$47:$R$51=AE8,$U$47:$U$51),IF($V$47:$V$51=AE8,$Y$47:$Y$51),IF($Z$47:$Z$51=AE8,$AC$47:$AC$51))</f>
        <v>0</v>
      </c>
      <c r="AJ8" s="5"/>
      <c r="AK8" s="5"/>
      <c r="AL8" s="9"/>
      <c r="AM8"/>
    </row>
    <row r="9" spans="2:39" s="89" customFormat="1" x14ac:dyDescent="0.2">
      <c r="B9" s="131"/>
      <c r="C9" s="132"/>
      <c r="D9" s="133"/>
      <c r="E9" s="134"/>
      <c r="F9" s="131"/>
      <c r="G9" s="132"/>
      <c r="H9" s="133"/>
      <c r="I9" s="134"/>
      <c r="J9" s="131"/>
      <c r="K9" s="132"/>
      <c r="L9" s="133"/>
      <c r="M9" s="134"/>
      <c r="N9" s="131"/>
      <c r="O9" s="132"/>
      <c r="P9" s="133"/>
      <c r="Q9" s="134"/>
      <c r="R9" s="131"/>
      <c r="S9" s="132"/>
      <c r="T9" s="133"/>
      <c r="U9" s="134"/>
      <c r="V9" s="102"/>
      <c r="W9" s="96"/>
      <c r="X9" s="107"/>
      <c r="Y9" s="56"/>
      <c r="Z9" s="102"/>
      <c r="AA9" s="94"/>
      <c r="AB9" s="104"/>
      <c r="AC9" s="47"/>
      <c r="AE9" s="5">
        <v>3</v>
      </c>
      <c r="AF9" s="94"/>
      <c r="AG9" s="9" t="str">
        <f>January!AG9</f>
        <v>User 1 CASH</v>
      </c>
      <c r="AH9">
        <f t="array" ref="AH9">SUM(IF($B$7:$B$11=AE9,$E$7:$E$11),IF($F$7:$F$11=AE9,$I$7:$I$11),IF($J$7:$J$11=AE9,$M$7:$M$11),IF($N$7:$N$11=AE9,$Q$7:$Q$11),IF($R$7:$R$11=AE9,$U$7:$U$11),IF($V$7:$V$11=AE9,$Y$7:$Y$11),IF($Z$7:$Z$11=AE9,$AC$7:$AC$11),
IF($B$15:$B$19=AE9,$E$15:$E$19),IF($F$15:$F$19=AE9,$I$15:$I$19),IF($J$15:$J$19=AE9,$M$15:$M$19),IF($N$15:$N$19=AE9,$Q$15:$Q$19),IF($R$15:$R$19=AE9,$U$15:$U$19),IF($V$15:$V$19=AE9,$Y$15:$Y$19),IF($Z$15:$Z$19=AE9,$AC$15:$AC$19),
IF($B$23:$B$27=AE9,$E$23:$E$27),IF($F$23:$F$27=AE9,$I$23:$I$27),IF($J$23:$J$27=AE9,$M$23:$M$27),IF($N$23:$N$27=AE9,$Q$23:$Q$27),IF($R$23:$R$27=AE9,$U$23:$U$27),IF($V$23:$V$27=AE9,$Y$23:$Y$27),IF($Z$23:$Z$27=AE9,$AC$23:$AC$27),
IF($B$31:$B$35=AE9,$E$31:$E$35),IF($F$31:$F$35=AE9,$I$31:$I$35),IF($J$31:$J$35=AE9,$M$31:$M$35),IF($N$31:$N$35=AE9,$Q$31:$Q$35),IF($R$31:$R$35=AE9,$U$31:$U$35),IF($V$31:$V$35=AE9,$Y$31:$Y$35),IF($Z$31:$Z$35=AE9,$AC$31:$AC$35),
IF($B$39:$B$43=AE9,$E$39:$E$43),IF($F$39:$F$43=AE9,$I$39:$I$43),IF($J$39:$J$43=AE9,$M$39:$M$43),IF($N$39:$N$43=AE9,$Q$39:$Q$43),IF($R$39:$R$43=AE9,$U$39:$U$43),IF($V$39:$V$43=AE9,$Y$39:$Y$43),IF($Z$39:$Z$43=AE9,$AC$39:$AC$43),
IF($B$47:$B$51=AE9,$E$47:$E$51),IF($F$47:$F$51=AE9,$I$47:$I$51),IF($J$47:$J$51=AE9,$M$47:$M$51),IF($N$47:$N$51=AE9,$Q$47:$Q$51),IF($R$47:$R$51=AE9,$U$47:$U$51),IF($V$47:$V$51=AE9,$Y$47:$Y$51),IF($Z$47:$Z$51=AE9,$AC$47:$AC$51))</f>
        <v>0</v>
      </c>
      <c r="AJ9" s="5"/>
      <c r="AK9" s="5"/>
      <c r="AL9" s="9"/>
      <c r="AM9"/>
    </row>
    <row r="10" spans="2:39" s="89" customFormat="1" x14ac:dyDescent="0.2">
      <c r="B10" s="131"/>
      <c r="C10" s="132"/>
      <c r="D10" s="133"/>
      <c r="E10" s="134"/>
      <c r="F10" s="131"/>
      <c r="G10" s="132"/>
      <c r="H10" s="133"/>
      <c r="I10" s="134"/>
      <c r="J10" s="131"/>
      <c r="K10" s="132"/>
      <c r="L10" s="133"/>
      <c r="M10" s="134"/>
      <c r="N10" s="131"/>
      <c r="O10" s="132"/>
      <c r="P10" s="133"/>
      <c r="Q10" s="134"/>
      <c r="R10" s="131"/>
      <c r="S10" s="132"/>
      <c r="T10" s="133"/>
      <c r="U10" s="134"/>
      <c r="V10" s="102"/>
      <c r="W10" s="96"/>
      <c r="X10" s="107"/>
      <c r="Y10" s="56"/>
      <c r="Z10" s="92"/>
      <c r="AA10" s="94"/>
      <c r="AB10" s="104"/>
      <c r="AC10" s="47"/>
      <c r="AE10" s="5">
        <v>4</v>
      </c>
      <c r="AF10" s="94"/>
      <c r="AG10" s="9" t="str">
        <f>January!AG10</f>
        <v>User 2 CASH</v>
      </c>
      <c r="AH10">
        <f t="array" ref="AH10">SUM(IF($B$7:$B$11=AE10,$E$7:$E$11),IF($F$7:$F$11=AE10,$I$7:$I$11),IF($J$7:$J$11=AE10,$M$7:$M$11),IF($N$7:$N$11=AE10,$Q$7:$Q$11),IF($R$7:$R$11=AE10,$U$7:$U$11),IF($V$7:$V$11=AE10,$Y$7:$Y$11),IF($Z$7:$Z$11=AE10,$AC$7:$AC$11),
IF($B$15:$B$19=AE10,$E$15:$E$19),IF($F$15:$F$19=AE10,$I$15:$I$19),IF($J$15:$J$19=AE10,$M$15:$M$19),IF($N$15:$N$19=AE10,$Q$15:$Q$19),IF($R$15:$R$19=AE10,$U$15:$U$19),IF($V$15:$V$19=AE10,$Y$15:$Y$19),IF($Z$15:$Z$19=AE10,$AC$15:$AC$19),
IF($B$23:$B$27=AE10,$E$23:$E$27),IF($F$23:$F$27=AE10,$I$23:$I$27),IF($J$23:$J$27=AE10,$M$23:$M$27),IF($N$23:$N$27=AE10,$Q$23:$Q$27),IF($R$23:$R$27=AE10,$U$23:$U$27),IF($V$23:$V$27=AE10,$Y$23:$Y$27),IF($Z$23:$Z$27=AE10,$AC$23:$AC$27),
IF($B$31:$B$35=AE10,$E$31:$E$35),IF($F$31:$F$35=AE10,$I$31:$I$35),IF($J$31:$J$35=AE10,$M$31:$M$35),IF($N$31:$N$35=AE10,$Q$31:$Q$35),IF($R$31:$R$35=AE10,$U$31:$U$35),IF($V$31:$V$35=AE10,$Y$31:$Y$35),IF($Z$31:$Z$35=AE10,$AC$31:$AC$35),
IF($B$39:$B$43=AE10,$E$39:$E$43),IF($F$39:$F$43=AE10,$I$39:$I$43),IF($J$39:$J$43=AE10,$M$39:$M$43),IF($N$39:$N$43=AE10,$Q$39:$Q$43),IF($R$39:$R$43=AE10,$U$39:$U$43),IF($V$39:$V$43=AE10,$Y$39:$Y$43),IF($Z$39:$Z$43=AE10,$AC$39:$AC$43),
IF($B$47:$B$51=AE10,$E$47:$E$51),IF($F$47:$F$51=AE10,$I$47:$I$51),IF($J$47:$J$51=AE10,$M$47:$M$51),IF($N$47:$N$51=AE10,$Q$47:$Q$51),IF($R$47:$R$51=AE10,$U$47:$U$51),IF($V$47:$V$51=AE10,$Y$47:$Y$51),IF($Z$47:$Z$51=AE10,$AC$47:$AC$51))</f>
        <v>0</v>
      </c>
      <c r="AJ10" s="5"/>
      <c r="AK10" s="5"/>
      <c r="AL10" s="9"/>
      <c r="AM10"/>
    </row>
    <row r="11" spans="2:39" s="89" customFormat="1" x14ac:dyDescent="0.2">
      <c r="B11" s="131"/>
      <c r="C11" s="132"/>
      <c r="D11" s="133"/>
      <c r="E11" s="134"/>
      <c r="F11" s="131"/>
      <c r="G11" s="132"/>
      <c r="H11" s="133"/>
      <c r="I11" s="134"/>
      <c r="J11" s="131"/>
      <c r="K11" s="132"/>
      <c r="L11" s="133"/>
      <c r="M11" s="134"/>
      <c r="N11" s="131"/>
      <c r="O11" s="132"/>
      <c r="P11" s="133"/>
      <c r="Q11" s="134"/>
      <c r="R11" s="131"/>
      <c r="S11" s="132"/>
      <c r="T11" s="133"/>
      <c r="U11" s="134"/>
      <c r="V11" s="102"/>
      <c r="W11" s="96"/>
      <c r="X11" s="107"/>
      <c r="Y11" s="56"/>
      <c r="Z11" s="92"/>
      <c r="AA11" s="94"/>
      <c r="AB11" s="104"/>
      <c r="AC11" s="47"/>
      <c r="AE11" s="5">
        <v>5</v>
      </c>
      <c r="AF11" s="94"/>
      <c r="AG11" s="9" t="str">
        <f>January!AG11</f>
        <v>Recreation</v>
      </c>
      <c r="AH11">
        <f t="array" ref="AH11">SUM(IF($B$7:$B$11=AE11,$E$7:$E$11),IF($F$7:$F$11=AE11,$I$7:$I$11),IF($J$7:$J$11=AE11,$M$7:$M$11),IF($N$7:$N$11=AE11,$Q$7:$Q$11),IF($R$7:$R$11=AE11,$U$7:$U$11),IF($V$7:$V$11=AE11,$Y$7:$Y$11),IF($Z$7:$Z$11=AE11,$AC$7:$AC$11),
IF($B$15:$B$19=AE11,$E$15:$E$19),IF($F$15:$F$19=AE11,$I$15:$I$19),IF($J$15:$J$19=AE11,$M$15:$M$19),IF($N$15:$N$19=AE11,$Q$15:$Q$19),IF($R$15:$R$19=AE11,$U$15:$U$19),IF($V$15:$V$19=AE11,$Y$15:$Y$19),IF($Z$15:$Z$19=AE11,$AC$15:$AC$19),
IF($B$23:$B$27=AE11,$E$23:$E$27),IF($F$23:$F$27=AE11,$I$23:$I$27),IF($J$23:$J$27=AE11,$M$23:$M$27),IF($N$23:$N$27=AE11,$Q$23:$Q$27),IF($R$23:$R$27=AE11,$U$23:$U$27),IF($V$23:$V$27=AE11,$Y$23:$Y$27),IF($Z$23:$Z$27=AE11,$AC$23:$AC$27),
IF($B$31:$B$35=AE11,$E$31:$E$35),IF($F$31:$F$35=AE11,$I$31:$I$35),IF($J$31:$J$35=AE11,$M$31:$M$35),IF($N$31:$N$35=AE11,$Q$31:$Q$35),IF($R$31:$R$35=AE11,$U$31:$U$35),IF($V$31:$V$35=AE11,$Y$31:$Y$35),IF($Z$31:$Z$35=AE11,$AC$31:$AC$35),
IF($B$39:$B$43=AE11,$E$39:$E$43),IF($F$39:$F$43=AE11,$I$39:$I$43),IF($J$39:$J$43=AE11,$M$39:$M$43),IF($N$39:$N$43=AE11,$Q$39:$Q$43),IF($R$39:$R$43=AE11,$U$39:$U$43),IF($V$39:$V$43=AE11,$Y$39:$Y$43),IF($Z$39:$Z$43=AE11,$AC$39:$AC$43),
IF($B$47:$B$51=AE11,$E$47:$E$51),IF($F$47:$F$51=AE11,$I$47:$I$51),IF($J$47:$J$51=AE11,$M$47:$M$51),IF($N$47:$N$51=AE11,$Q$47:$Q$51),IF($R$47:$R$51=AE11,$U$47:$U$51),IF($V$47:$V$51=AE11,$Y$47:$Y$51),IF($Z$47:$Z$51=AE11,$AC$47:$AC$51))</f>
        <v>0</v>
      </c>
      <c r="AJ11" s="5"/>
      <c r="AK11" s="5"/>
      <c r="AL11" s="9"/>
      <c r="AM11"/>
    </row>
    <row r="12" spans="2:39" s="89" customFormat="1" x14ac:dyDescent="0.2">
      <c r="B12" s="177">
        <v>26</v>
      </c>
      <c r="C12" s="178"/>
      <c r="D12" s="133" t="s">
        <v>51</v>
      </c>
      <c r="E12" s="134">
        <f t="array" ref="E12">E2+SUM(IF(C7:C11=1,E7:E11))</f>
        <v>1200</v>
      </c>
      <c r="F12" s="177">
        <f>B12+1</f>
        <v>27</v>
      </c>
      <c r="G12" s="178"/>
      <c r="H12" s="133" t="s">
        <v>51</v>
      </c>
      <c r="I12" s="134">
        <f t="array" ref="I12">E12+SUM(IF(G7:G11=1,I7:I11))</f>
        <v>1200</v>
      </c>
      <c r="J12" s="177">
        <f>F12+1</f>
        <v>28</v>
      </c>
      <c r="K12" s="178"/>
      <c r="L12" s="133" t="s">
        <v>51</v>
      </c>
      <c r="M12" s="134">
        <f t="array" ref="M12">I12+SUM(IF(K7:K11=1,M7:M11))</f>
        <v>1200</v>
      </c>
      <c r="N12" s="177">
        <f>J12+1</f>
        <v>29</v>
      </c>
      <c r="O12" s="178"/>
      <c r="P12" s="133" t="s">
        <v>51</v>
      </c>
      <c r="Q12" s="134">
        <f t="array" ref="Q12">M12+SUM(IF(O7:O11=1,Q7:Q11))</f>
        <v>1200</v>
      </c>
      <c r="R12" s="177">
        <f>N12+1</f>
        <v>30</v>
      </c>
      <c r="S12" s="178"/>
      <c r="T12" s="133" t="s">
        <v>51</v>
      </c>
      <c r="U12" s="134">
        <f t="array" ref="U12">Q12+SUM(IF(S7:S11=1,U7:U11))</f>
        <v>1200</v>
      </c>
      <c r="V12" s="173">
        <v>1</v>
      </c>
      <c r="W12" s="174"/>
      <c r="X12" s="107" t="s">
        <v>51</v>
      </c>
      <c r="Y12" s="56">
        <f t="array" ref="Y12">U12+SUM(IF(W7:W11=1,Y7:Y11))</f>
        <v>1200</v>
      </c>
      <c r="Z12" s="190">
        <f>V12+1</f>
        <v>2</v>
      </c>
      <c r="AA12" s="191"/>
      <c r="AB12" s="104" t="s">
        <v>51</v>
      </c>
      <c r="AC12" s="47">
        <f t="array" ref="AC12">Y12+SUM(IF(AA7:AA11=1,AC7:AC11))</f>
        <v>1200</v>
      </c>
      <c r="AE12" s="5">
        <v>6</v>
      </c>
      <c r="AF12" s="94"/>
      <c r="AG12" s="9" t="str">
        <f>January!AG12</f>
        <v>Work Exp</v>
      </c>
      <c r="AH12">
        <f t="array" ref="AH12">SUM(IF($B$7:$B$11=AE12,$E$7:$E$11),IF($F$7:$F$11=AE12,$I$7:$I$11),IF($J$7:$J$11=AE12,$M$7:$M$11),IF($N$7:$N$11=AE12,$Q$7:$Q$11),IF($R$7:$R$11=AE12,$U$7:$U$11),IF($V$7:$V$11=AE12,$Y$7:$Y$11),IF($Z$7:$Z$11=AE12,$AC$7:$AC$11),
IF($B$15:$B$19=AE12,$E$15:$E$19),IF($F$15:$F$19=AE12,$I$15:$I$19),IF($J$15:$J$19=AE12,$M$15:$M$19),IF($N$15:$N$19=AE12,$Q$15:$Q$19),IF($R$15:$R$19=AE12,$U$15:$U$19),IF($V$15:$V$19=AE12,$Y$15:$Y$19),IF($Z$15:$Z$19=AE12,$AC$15:$AC$19),
IF($B$23:$B$27=AE12,$E$23:$E$27),IF($F$23:$F$27=AE12,$I$23:$I$27),IF($J$23:$J$27=AE12,$M$23:$M$27),IF($N$23:$N$27=AE12,$Q$23:$Q$27),IF($R$23:$R$27=AE12,$U$23:$U$27),IF($V$23:$V$27=AE12,$Y$23:$Y$27),IF($Z$23:$Z$27=AE12,$AC$23:$AC$27),
IF($B$31:$B$35=AE12,$E$31:$E$35),IF($F$31:$F$35=AE12,$I$31:$I$35),IF($J$31:$J$35=AE12,$M$31:$M$35),IF($N$31:$N$35=AE12,$Q$31:$Q$35),IF($R$31:$R$35=AE12,$U$31:$U$35),IF($V$31:$V$35=AE12,$Y$31:$Y$35),IF($Z$31:$Z$35=AE12,$AC$31:$AC$35),
IF($B$39:$B$43=AE12,$E$39:$E$43),IF($F$39:$F$43=AE12,$I$39:$I$43),IF($J$39:$J$43=AE12,$M$39:$M$43),IF($N$39:$N$43=AE12,$Q$39:$Q$43),IF($R$39:$R$43=AE12,$U$39:$U$43),IF($V$39:$V$43=AE12,$Y$39:$Y$43),IF($Z$39:$Z$43=AE12,$AC$39:$AC$43),
IF($B$47:$B$51=AE12,$E$47:$E$51),IF($F$47:$F$51=AE12,$I$47:$I$51),IF($J$47:$J$51=AE12,$M$47:$M$51),IF($N$47:$N$51=AE12,$Q$47:$Q$51),IF($R$47:$R$51=AE12,$U$47:$U$51),IF($V$47:$V$51=AE12,$Y$47:$Y$51),IF($Z$47:$Z$51=AE12,$AC$47:$AC$51))</f>
        <v>0</v>
      </c>
      <c r="AJ12" s="5"/>
      <c r="AK12" s="5"/>
      <c r="AL12" s="9"/>
      <c r="AM12"/>
    </row>
    <row r="13" spans="2:39" s="89" customFormat="1" x14ac:dyDescent="0.2">
      <c r="B13" s="177"/>
      <c r="C13" s="178"/>
      <c r="D13" s="133" t="s">
        <v>60</v>
      </c>
      <c r="E13" s="135">
        <f t="array" ref="E13">E3+SUM(IF(C7:C11=2,E7:E11))-SUM(IF(B7:B11={33},E7:E11))</f>
        <v>5000</v>
      </c>
      <c r="F13" s="177"/>
      <c r="G13" s="178"/>
      <c r="H13" s="133" t="s">
        <v>60</v>
      </c>
      <c r="I13" s="135">
        <f t="array" ref="I13">E13+SUM(IF(G7:G11=2,I7:I11))-SUM(IF(F7:F11={33},I7:I11))</f>
        <v>5000</v>
      </c>
      <c r="J13" s="177"/>
      <c r="K13" s="178"/>
      <c r="L13" s="133" t="s">
        <v>60</v>
      </c>
      <c r="M13" s="135">
        <f t="array" ref="M13">I13+SUM(IF(K7:K11=2,M7:M11))-SUM(IF(J7:J11={33},M7:M11))</f>
        <v>5000</v>
      </c>
      <c r="N13" s="177"/>
      <c r="O13" s="178"/>
      <c r="P13" s="133" t="s">
        <v>60</v>
      </c>
      <c r="Q13" s="135">
        <f t="array" ref="Q13">M13+SUM(IF(O7:O11=2,Q7:Q11))-SUM(IF(N7:N11={33},Q7:Q11))</f>
        <v>5000</v>
      </c>
      <c r="R13" s="177"/>
      <c r="S13" s="178"/>
      <c r="T13" s="133" t="s">
        <v>60</v>
      </c>
      <c r="U13" s="135">
        <f t="array" ref="U13">Q13+SUM(IF(S7:S11=2,U7:U11))-SUM(IF(R7:R11={33},U7:U11))</f>
        <v>5000</v>
      </c>
      <c r="V13" s="173"/>
      <c r="W13" s="174"/>
      <c r="X13" s="107" t="s">
        <v>60</v>
      </c>
      <c r="Y13" s="152">
        <f t="array" ref="Y13">U13+SUM(IF(W7:W11=2,Y7:Y11))-SUM(IF(V7:V11={33},Y7:Y11))</f>
        <v>5000</v>
      </c>
      <c r="Z13" s="190"/>
      <c r="AA13" s="191"/>
      <c r="AB13" s="104" t="s">
        <v>60</v>
      </c>
      <c r="AC13" s="21">
        <f t="array" ref="AC13">Y13+SUM(IF(AA7:AA11=2,AC7:AC11))-SUM(IF(Z7:Z11={33},AC7:AC11))</f>
        <v>5000</v>
      </c>
      <c r="AE13" s="5">
        <v>7</v>
      </c>
      <c r="AF13" s="94"/>
      <c r="AG13" s="9" t="str">
        <f>January!AG13</f>
        <v>Rent / 1st Mortgage</v>
      </c>
      <c r="AH13">
        <f t="array" ref="AH13">SUM(IF($B$7:$B$11=AE13,$E$7:$E$11),IF($F$7:$F$11=AE13,$I$7:$I$11),IF($J$7:$J$11=AE13,$M$7:$M$11),IF($N$7:$N$11=AE13,$Q$7:$Q$11),IF($R$7:$R$11=AE13,$U$7:$U$11),IF($V$7:$V$11=AE13,$Y$7:$Y$11),IF($Z$7:$Z$11=AE13,$AC$7:$AC$11),
IF($B$15:$B$19=AE13,$E$15:$E$19),IF($F$15:$F$19=AE13,$I$15:$I$19),IF($J$15:$J$19=AE13,$M$15:$M$19),IF($N$15:$N$19=AE13,$Q$15:$Q$19),IF($R$15:$R$19=AE13,$U$15:$U$19),IF($V$15:$V$19=AE13,$Y$15:$Y$19),IF($Z$15:$Z$19=AE13,$AC$15:$AC$19),
IF($B$23:$B$27=AE13,$E$23:$E$27),IF($F$23:$F$27=AE13,$I$23:$I$27),IF($J$23:$J$27=AE13,$M$23:$M$27),IF($N$23:$N$27=AE13,$Q$23:$Q$27),IF($R$23:$R$27=AE13,$U$23:$U$27),IF($V$23:$V$27=AE13,$Y$23:$Y$27),IF($Z$23:$Z$27=AE13,$AC$23:$AC$27),
IF($B$31:$B$35=AE13,$E$31:$E$35),IF($F$31:$F$35=AE13,$I$31:$I$35),IF($J$31:$J$35=AE13,$M$31:$M$35),IF($N$31:$N$35=AE13,$Q$31:$Q$35),IF($R$31:$R$35=AE13,$U$31:$U$35),IF($V$31:$V$35=AE13,$Y$31:$Y$35),IF($Z$31:$Z$35=AE13,$AC$31:$AC$35),
IF($B$39:$B$43=AE13,$E$39:$E$43),IF($F$39:$F$43=AE13,$I$39:$I$43),IF($J$39:$J$43=AE13,$M$39:$M$43),IF($N$39:$N$43=AE13,$Q$39:$Q$43),IF($R$39:$R$43=AE13,$U$39:$U$43),IF($V$39:$V$43=AE13,$Y$39:$Y$43),IF($Z$39:$Z$43=AE13,$AC$39:$AC$43),
IF($B$47:$B$51=AE13,$E$47:$E$51),IF($F$47:$F$51=AE13,$I$47:$I$51),IF($J$47:$J$51=AE13,$M$47:$M$51),IF($N$47:$N$51=AE13,$Q$47:$Q$51),IF($R$47:$R$51=AE13,$U$47:$U$51),IF($V$47:$V$51=AE13,$Y$47:$Y$51),IF($Z$47:$Z$51=AE13,$AC$47:$AC$51))</f>
        <v>0</v>
      </c>
      <c r="AJ13" s="5"/>
      <c r="AK13" s="5"/>
      <c r="AL13" s="9"/>
      <c r="AM13"/>
    </row>
    <row r="14" spans="2:39" ht="13.5" thickBot="1" x14ac:dyDescent="0.25">
      <c r="B14" s="179"/>
      <c r="C14" s="180"/>
      <c r="D14" s="136" t="s">
        <v>48</v>
      </c>
      <c r="E14" s="137">
        <f t="array" ref="E14">E4+SUM(IF(C7:C11=3,E7:E11))-SUM(IF(B7:B11={34},E7:E11))</f>
        <v>-800</v>
      </c>
      <c r="F14" s="179"/>
      <c r="G14" s="180"/>
      <c r="H14" s="136" t="s">
        <v>48</v>
      </c>
      <c r="I14" s="137">
        <f t="array" ref="I14">E14+SUM(IF(G7:G11=3,I7:I11))-SUM(IF(F7:F11={34},I7:I11))</f>
        <v>-800</v>
      </c>
      <c r="J14" s="179"/>
      <c r="K14" s="180"/>
      <c r="L14" s="136" t="s">
        <v>48</v>
      </c>
      <c r="M14" s="137">
        <f t="array" ref="M14">I14+SUM(IF(K7:K11=3,M7:M11))-SUM(IF(J7:J11={34},M7:M11))</f>
        <v>-800</v>
      </c>
      <c r="N14" s="179"/>
      <c r="O14" s="180"/>
      <c r="P14" s="136" t="s">
        <v>48</v>
      </c>
      <c r="Q14" s="137">
        <f t="array" ref="Q14">M14+SUM(IF(O7:O11=3,Q7:Q11))-SUM(IF(N7:N11={34},Q7:Q11))</f>
        <v>-800</v>
      </c>
      <c r="R14" s="179"/>
      <c r="S14" s="180"/>
      <c r="T14" s="136" t="s">
        <v>48</v>
      </c>
      <c r="U14" s="137">
        <f t="array" ref="U14">Q14+SUM(IF(S7:S11=3,U7:U11))-SUM(IF(R7:R11={34},U7:U11))</f>
        <v>-800</v>
      </c>
      <c r="V14" s="175"/>
      <c r="W14" s="176"/>
      <c r="X14" s="153" t="s">
        <v>48</v>
      </c>
      <c r="Y14" s="154">
        <f t="array" ref="Y14">U14+SUM(IF(W7:W11=3,Y7:Y11))-SUM(IF(V7:V11={34},Y7:Y11))</f>
        <v>-800</v>
      </c>
      <c r="Z14" s="192"/>
      <c r="AA14" s="193"/>
      <c r="AB14" s="105" t="s">
        <v>48</v>
      </c>
      <c r="AC14" s="25">
        <f t="array" ref="AC14">Y14+SUM(IF(AA7:AA11=3,AC7:AC11))-SUM(IF(Z7:Z11={34},AC7:AC11))</f>
        <v>-800</v>
      </c>
      <c r="AE14" s="5">
        <v>8</v>
      </c>
      <c r="AF14" s="94"/>
      <c r="AG14" s="9" t="str">
        <f>January!AG14</f>
        <v>2nd Mortgage</v>
      </c>
      <c r="AH14">
        <f t="array" ref="AH14">SUM(IF($B$7:$B$11=AE14,$E$7:$E$11),IF($F$7:$F$11=AE14,$I$7:$I$11),IF($J$7:$J$11=AE14,$M$7:$M$11),IF($N$7:$N$11=AE14,$Q$7:$Q$11),IF($R$7:$R$11=AE14,$U$7:$U$11),IF($V$7:$V$11=AE14,$Y$7:$Y$11),IF($Z$7:$Z$11=AE14,$AC$7:$AC$11),
IF($B$15:$B$19=AE14,$E$15:$E$19),IF($F$15:$F$19=AE14,$I$15:$I$19),IF($J$15:$J$19=AE14,$M$15:$M$19),IF($N$15:$N$19=AE14,$Q$15:$Q$19),IF($R$15:$R$19=AE14,$U$15:$U$19),IF($V$15:$V$19=AE14,$Y$15:$Y$19),IF($Z$15:$Z$19=AE14,$AC$15:$AC$19),
IF($B$23:$B$27=AE14,$E$23:$E$27),IF($F$23:$F$27=AE14,$I$23:$I$27),IF($J$23:$J$27=AE14,$M$23:$M$27),IF($N$23:$N$27=AE14,$Q$23:$Q$27),IF($R$23:$R$27=AE14,$U$23:$U$27),IF($V$23:$V$27=AE14,$Y$23:$Y$27),IF($Z$23:$Z$27=AE14,$AC$23:$AC$27),
IF($B$31:$B$35=AE14,$E$31:$E$35),IF($F$31:$F$35=AE14,$I$31:$I$35),IF($J$31:$J$35=AE14,$M$31:$M$35),IF($N$31:$N$35=AE14,$Q$31:$Q$35),IF($R$31:$R$35=AE14,$U$31:$U$35),IF($V$31:$V$35=AE14,$Y$31:$Y$35),IF($Z$31:$Z$35=AE14,$AC$31:$AC$35),
IF($B$39:$B$43=AE14,$E$39:$E$43),IF($F$39:$F$43=AE14,$I$39:$I$43),IF($J$39:$J$43=AE14,$M$39:$M$43),IF($N$39:$N$43=AE14,$Q$39:$Q$43),IF($R$39:$R$43=AE14,$U$39:$U$43),IF($V$39:$V$43=AE14,$Y$39:$Y$43),IF($Z$39:$Z$43=AE14,$AC$39:$AC$43),
IF($B$47:$B$51=AE14,$E$47:$E$51),IF($F$47:$F$51=AE14,$I$47:$I$51),IF($J$47:$J$51=AE14,$M$47:$M$51),IF($N$47:$N$51=AE14,$Q$47:$Q$51),IF($R$47:$R$51=AE14,$U$47:$U$51),IF($V$47:$V$51=AE14,$Y$47:$Y$51),IF($Z$47:$Z$51=AE14,$AC$47:$AC$51))</f>
        <v>0</v>
      </c>
      <c r="AJ14" s="5"/>
      <c r="AK14" s="5"/>
      <c r="AL14" s="9"/>
    </row>
    <row r="15" spans="2:39" s="89" customFormat="1" x14ac:dyDescent="0.2">
      <c r="B15" s="91"/>
      <c r="C15" s="110"/>
      <c r="D15" s="103"/>
      <c r="E15" s="60"/>
      <c r="F15" s="92"/>
      <c r="G15" s="94"/>
      <c r="H15" s="104"/>
      <c r="I15" s="47"/>
      <c r="J15" s="92"/>
      <c r="K15" s="94"/>
      <c r="L15" s="104"/>
      <c r="M15" s="47"/>
      <c r="N15" s="92"/>
      <c r="O15" s="94"/>
      <c r="P15" s="107"/>
      <c r="Q15" s="56"/>
      <c r="R15" s="101"/>
      <c r="S15" s="111"/>
      <c r="T15" s="113"/>
      <c r="U15" s="56"/>
      <c r="V15" s="102"/>
      <c r="W15" s="96"/>
      <c r="X15" s="104"/>
      <c r="Y15" s="47"/>
      <c r="Z15" s="91"/>
      <c r="AA15" s="110"/>
      <c r="AB15" s="103"/>
      <c r="AC15" s="60"/>
      <c r="AE15" s="5">
        <v>9</v>
      </c>
      <c r="AF15" s="94"/>
      <c r="AG15" s="9" t="str">
        <f>January!AG15</f>
        <v>HOA Assesments</v>
      </c>
      <c r="AH15">
        <f t="array" ref="AH15">SUM(IF($B$7:$B$11=AE15,$E$7:$E$11),IF($F$7:$F$11=AE15,$I$7:$I$11),IF($J$7:$J$11=AE15,$M$7:$M$11),IF($N$7:$N$11=AE15,$Q$7:$Q$11),IF($R$7:$R$11=AE15,$U$7:$U$11),IF($V$7:$V$11=AE15,$Y$7:$Y$11),IF($Z$7:$Z$11=AE15,$AC$7:$AC$11),
IF($B$15:$B$19=AE15,$E$15:$E$19),IF($F$15:$F$19=AE15,$I$15:$I$19),IF($J$15:$J$19=AE15,$M$15:$M$19),IF($N$15:$N$19=AE15,$Q$15:$Q$19),IF($R$15:$R$19=AE15,$U$15:$U$19),IF($V$15:$V$19=AE15,$Y$15:$Y$19),IF($Z$15:$Z$19=AE15,$AC$15:$AC$19),
IF($B$23:$B$27=AE15,$E$23:$E$27),IF($F$23:$F$27=AE15,$I$23:$I$27),IF($J$23:$J$27=AE15,$M$23:$M$27),IF($N$23:$N$27=AE15,$Q$23:$Q$27),IF($R$23:$R$27=AE15,$U$23:$U$27),IF($V$23:$V$27=AE15,$Y$23:$Y$27),IF($Z$23:$Z$27=AE15,$AC$23:$AC$27),
IF($B$31:$B$35=AE15,$E$31:$E$35),IF($F$31:$F$35=AE15,$I$31:$I$35),IF($J$31:$J$35=AE15,$M$31:$M$35),IF($N$31:$N$35=AE15,$Q$31:$Q$35),IF($R$31:$R$35=AE15,$U$31:$U$35),IF($V$31:$V$35=AE15,$Y$31:$Y$35),IF($Z$31:$Z$35=AE15,$AC$31:$AC$35),
IF($B$39:$B$43=AE15,$E$39:$E$43),IF($F$39:$F$43=AE15,$I$39:$I$43),IF($J$39:$J$43=AE15,$M$39:$M$43),IF($N$39:$N$43=AE15,$Q$39:$Q$43),IF($R$39:$R$43=AE15,$U$39:$U$43),IF($V$39:$V$43=AE15,$Y$39:$Y$43),IF($Z$39:$Z$43=AE15,$AC$39:$AC$43),
IF($B$47:$B$51=AE15,$E$47:$E$51),IF($F$47:$F$51=AE15,$I$47:$I$51),IF($J$47:$J$51=AE15,$M$47:$M$51),IF($N$47:$N$51=AE15,$Q$47:$Q$51),IF($R$47:$R$51=AE15,$U$47:$U$51),IF($V$47:$V$51=AE15,$Y$47:$Y$51),IF($Z$47:$Z$51=AE15,$AC$47:$AC$51))</f>
        <v>0</v>
      </c>
      <c r="AJ15" s="5"/>
      <c r="AK15" s="5"/>
      <c r="AL15" s="9"/>
      <c r="AM15"/>
    </row>
    <row r="16" spans="2:39" s="89" customFormat="1" x14ac:dyDescent="0.2">
      <c r="B16" s="92"/>
      <c r="C16" s="94"/>
      <c r="D16" s="104"/>
      <c r="E16" s="47"/>
      <c r="F16" s="92"/>
      <c r="G16" s="94"/>
      <c r="H16" s="104"/>
      <c r="I16" s="47"/>
      <c r="J16" s="92"/>
      <c r="K16" s="94"/>
      <c r="L16" s="104"/>
      <c r="M16" s="47"/>
      <c r="N16" s="92"/>
      <c r="O16" s="94"/>
      <c r="P16" s="107"/>
      <c r="Q16" s="56"/>
      <c r="R16" s="102"/>
      <c r="S16" s="96"/>
      <c r="T16" s="113"/>
      <c r="U16" s="56"/>
      <c r="V16" s="102"/>
      <c r="W16" s="96"/>
      <c r="X16" s="104"/>
      <c r="Y16" s="47"/>
      <c r="Z16" s="92"/>
      <c r="AA16" s="94"/>
      <c r="AB16" s="104"/>
      <c r="AC16" s="47"/>
      <c r="AE16" s="5">
        <v>10</v>
      </c>
      <c r="AF16" s="94"/>
      <c r="AG16" s="9" t="str">
        <f>January!AG16</f>
        <v>DayCare/School</v>
      </c>
      <c r="AH16">
        <f t="array" ref="AH16">SUM(IF($B$7:$B$11=AE16,$E$7:$E$11),IF($F$7:$F$11=AE16,$I$7:$I$11),IF($J$7:$J$11=AE16,$M$7:$M$11),IF($N$7:$N$11=AE16,$Q$7:$Q$11),IF($R$7:$R$11=AE16,$U$7:$U$11),IF($V$7:$V$11=AE16,$Y$7:$Y$11),IF($Z$7:$Z$11=AE16,$AC$7:$AC$11),
IF($B$15:$B$19=AE16,$E$15:$E$19),IF($F$15:$F$19=AE16,$I$15:$I$19),IF($J$15:$J$19=AE16,$M$15:$M$19),IF($N$15:$N$19=AE16,$Q$15:$Q$19),IF($R$15:$R$19=AE16,$U$15:$U$19),IF($V$15:$V$19=AE16,$Y$15:$Y$19),IF($Z$15:$Z$19=AE16,$AC$15:$AC$19),
IF($B$23:$B$27=AE16,$E$23:$E$27),IF($F$23:$F$27=AE16,$I$23:$I$27),IF($J$23:$J$27=AE16,$M$23:$M$27),IF($N$23:$N$27=AE16,$Q$23:$Q$27),IF($R$23:$R$27=AE16,$U$23:$U$27),IF($V$23:$V$27=AE16,$Y$23:$Y$27),IF($Z$23:$Z$27=AE16,$AC$23:$AC$27),
IF($B$31:$B$35=AE16,$E$31:$E$35),IF($F$31:$F$35=AE16,$I$31:$I$35),IF($J$31:$J$35=AE16,$M$31:$M$35),IF($N$31:$N$35=AE16,$Q$31:$Q$35),IF($R$31:$R$35=AE16,$U$31:$U$35),IF($V$31:$V$35=AE16,$Y$31:$Y$35),IF($Z$31:$Z$35=AE16,$AC$31:$AC$35),
IF($B$39:$B$43=AE16,$E$39:$E$43),IF($F$39:$F$43=AE16,$I$39:$I$43),IF($J$39:$J$43=AE16,$M$39:$M$43),IF($N$39:$N$43=AE16,$Q$39:$Q$43),IF($R$39:$R$43=AE16,$U$39:$U$43),IF($V$39:$V$43=AE16,$Y$39:$Y$43),IF($Z$39:$Z$43=AE16,$AC$39:$AC$43),
IF($B$47:$B$51=AE16,$E$47:$E$51),IF($F$47:$F$51=AE16,$I$47:$I$51),IF($J$47:$J$51=AE16,$M$47:$M$51),IF($N$47:$N$51=AE16,$Q$47:$Q$51),IF($R$47:$R$51=AE16,$U$47:$U$51),IF($V$47:$V$51=AE16,$Y$47:$Y$51),IF($Z$47:$Z$51=AE16,$AC$47:$AC$51))</f>
        <v>0</v>
      </c>
      <c r="AJ16" s="5"/>
      <c r="AK16" s="5"/>
      <c r="AL16" s="19"/>
      <c r="AM16"/>
    </row>
    <row r="17" spans="2:39" s="89" customFormat="1" x14ac:dyDescent="0.2">
      <c r="B17" s="92"/>
      <c r="C17" s="94"/>
      <c r="D17" s="104"/>
      <c r="E17" s="47"/>
      <c r="F17" s="92"/>
      <c r="G17" s="94"/>
      <c r="H17" s="104"/>
      <c r="I17" s="47"/>
      <c r="J17" s="92"/>
      <c r="K17" s="94"/>
      <c r="L17" s="104"/>
      <c r="M17" s="47"/>
      <c r="N17" s="92"/>
      <c r="O17" s="94"/>
      <c r="P17" s="107"/>
      <c r="Q17" s="56"/>
      <c r="R17" s="102"/>
      <c r="S17" s="96"/>
      <c r="T17" s="107"/>
      <c r="U17" s="56"/>
      <c r="V17" s="102"/>
      <c r="W17" s="96"/>
      <c r="X17" s="104"/>
      <c r="Y17" s="47"/>
      <c r="Z17" s="92"/>
      <c r="AA17" s="94"/>
      <c r="AB17" s="104"/>
      <c r="AC17" s="47"/>
      <c r="AE17" s="5">
        <v>11</v>
      </c>
      <c r="AF17" s="94"/>
      <c r="AG17" s="9" t="str">
        <f>January!AG17</f>
        <v>Student Loans</v>
      </c>
      <c r="AH17">
        <f t="array" ref="AH17">SUM(IF($B$7:$B$11=AE17,$E$7:$E$11),IF($F$7:$F$11=AE17,$I$7:$I$11),IF($J$7:$J$11=AE17,$M$7:$M$11),IF($N$7:$N$11=AE17,$Q$7:$Q$11),IF($R$7:$R$11=AE17,$U$7:$U$11),IF($V$7:$V$11=AE17,$Y$7:$Y$11),IF($Z$7:$Z$11=AE17,$AC$7:$AC$11),
IF($B$15:$B$19=AE17,$E$15:$E$19),IF($F$15:$F$19=AE17,$I$15:$I$19),IF($J$15:$J$19=AE17,$M$15:$M$19),IF($N$15:$N$19=AE17,$Q$15:$Q$19),IF($R$15:$R$19=AE17,$U$15:$U$19),IF($V$15:$V$19=AE17,$Y$15:$Y$19),IF($Z$15:$Z$19=AE17,$AC$15:$AC$19),
IF($B$23:$B$27=AE17,$E$23:$E$27),IF($F$23:$F$27=AE17,$I$23:$I$27),IF($J$23:$J$27=AE17,$M$23:$M$27),IF($N$23:$N$27=AE17,$Q$23:$Q$27),IF($R$23:$R$27=AE17,$U$23:$U$27),IF($V$23:$V$27=AE17,$Y$23:$Y$27),IF($Z$23:$Z$27=AE17,$AC$23:$AC$27),
IF($B$31:$B$35=AE17,$E$31:$E$35),IF($F$31:$F$35=AE17,$I$31:$I$35),IF($J$31:$J$35=AE17,$M$31:$M$35),IF($N$31:$N$35=AE17,$Q$31:$Q$35),IF($R$31:$R$35=AE17,$U$31:$U$35),IF($V$31:$V$35=AE17,$Y$31:$Y$35),IF($Z$31:$Z$35=AE17,$AC$31:$AC$35),
IF($B$39:$B$43=AE17,$E$39:$E$43),IF($F$39:$F$43=AE17,$I$39:$I$43),IF($J$39:$J$43=AE17,$M$39:$M$43),IF($N$39:$N$43=AE17,$Q$39:$Q$43),IF($R$39:$R$43=AE17,$U$39:$U$43),IF($V$39:$V$43=AE17,$Y$39:$Y$43),IF($Z$39:$Z$43=AE17,$AC$39:$AC$43),
IF($B$47:$B$51=AE17,$E$47:$E$51),IF($F$47:$F$51=AE17,$I$47:$I$51),IF($J$47:$J$51=AE17,$M$47:$M$51),IF($N$47:$N$51=AE17,$Q$47:$Q$51),IF($R$47:$R$51=AE17,$U$47:$U$51),IF($V$47:$V$51=AE17,$Y$47:$Y$51),IF($Z$47:$Z$51=AE17,$AC$47:$AC$51))</f>
        <v>0</v>
      </c>
      <c r="AJ17" s="5"/>
      <c r="AK17" s="5"/>
      <c r="AL17" s="9"/>
      <c r="AM17"/>
    </row>
    <row r="18" spans="2:39" s="89" customFormat="1" x14ac:dyDescent="0.2">
      <c r="B18" s="92"/>
      <c r="C18" s="94"/>
      <c r="D18" s="104"/>
      <c r="E18" s="47"/>
      <c r="F18" s="92"/>
      <c r="G18" s="94"/>
      <c r="H18" s="104"/>
      <c r="I18" s="47"/>
      <c r="J18" s="92"/>
      <c r="K18" s="94"/>
      <c r="L18" s="104"/>
      <c r="M18" s="47"/>
      <c r="N18" s="92"/>
      <c r="O18" s="94"/>
      <c r="P18" s="104"/>
      <c r="Q18" s="47"/>
      <c r="R18" s="92"/>
      <c r="S18" s="94"/>
      <c r="T18" s="104"/>
      <c r="U18" s="47"/>
      <c r="V18" s="92"/>
      <c r="W18" s="94"/>
      <c r="X18" s="104"/>
      <c r="Y18" s="47"/>
      <c r="Z18" s="92"/>
      <c r="AA18" s="94"/>
      <c r="AB18" s="104"/>
      <c r="AC18" s="47"/>
      <c r="AE18" s="5">
        <v>12</v>
      </c>
      <c r="AF18" s="94"/>
      <c r="AG18" s="9" t="str">
        <f>January!AG18</f>
        <v>Natural Gas Bill</v>
      </c>
      <c r="AH18">
        <f t="array" ref="AH18">SUM(IF($B$7:$B$11=AE18,$E$7:$E$11),IF($F$7:$F$11=AE18,$I$7:$I$11),IF($J$7:$J$11=AE18,$M$7:$M$11),IF($N$7:$N$11=AE18,$Q$7:$Q$11),IF($R$7:$R$11=AE18,$U$7:$U$11),IF($V$7:$V$11=AE18,$Y$7:$Y$11),IF($Z$7:$Z$11=AE18,$AC$7:$AC$11),
IF($B$15:$B$19=AE18,$E$15:$E$19),IF($F$15:$F$19=AE18,$I$15:$I$19),IF($J$15:$J$19=AE18,$M$15:$M$19),IF($N$15:$N$19=AE18,$Q$15:$Q$19),IF($R$15:$R$19=AE18,$U$15:$U$19),IF($V$15:$V$19=AE18,$Y$15:$Y$19),IF($Z$15:$Z$19=AE18,$AC$15:$AC$19),
IF($B$23:$B$27=AE18,$E$23:$E$27),IF($F$23:$F$27=AE18,$I$23:$I$27),IF($J$23:$J$27=AE18,$M$23:$M$27),IF($N$23:$N$27=AE18,$Q$23:$Q$27),IF($R$23:$R$27=AE18,$U$23:$U$27),IF($V$23:$V$27=AE18,$Y$23:$Y$27),IF($Z$23:$Z$27=AE18,$AC$23:$AC$27),
IF($B$31:$B$35=AE18,$E$31:$E$35),IF($F$31:$F$35=AE18,$I$31:$I$35),IF($J$31:$J$35=AE18,$M$31:$M$35),IF($N$31:$N$35=AE18,$Q$31:$Q$35),IF($R$31:$R$35=AE18,$U$31:$U$35),IF($V$31:$V$35=AE18,$Y$31:$Y$35),IF($Z$31:$Z$35=AE18,$AC$31:$AC$35),
IF($B$39:$B$43=AE18,$E$39:$E$43),IF($F$39:$F$43=AE18,$I$39:$I$43),IF($J$39:$J$43=AE18,$M$39:$M$43),IF($N$39:$N$43=AE18,$Q$39:$Q$43),IF($R$39:$R$43=AE18,$U$39:$U$43),IF($V$39:$V$43=AE18,$Y$39:$Y$43),IF($Z$39:$Z$43=AE18,$AC$39:$AC$43),
IF($B$47:$B$51=AE18,$E$47:$E$51),IF($F$47:$F$51=AE18,$I$47:$I$51),IF($J$47:$J$51=AE18,$M$47:$M$51),IF($N$47:$N$51=AE18,$Q$47:$Q$51),IF($R$47:$R$51=AE18,$U$47:$U$51),IF($V$47:$V$51=AE18,$Y$47:$Y$51),IF($Z$47:$Z$51=AE18,$AC$47:$AC$51))</f>
        <v>0</v>
      </c>
      <c r="AJ18" s="5"/>
      <c r="AK18" s="5"/>
      <c r="AL18" s="9"/>
      <c r="AM18"/>
    </row>
    <row r="19" spans="2:39" s="89" customFormat="1" x14ac:dyDescent="0.2">
      <c r="B19" s="92"/>
      <c r="C19" s="94"/>
      <c r="D19" s="104"/>
      <c r="E19" s="47"/>
      <c r="F19" s="92"/>
      <c r="G19" s="94"/>
      <c r="H19" s="104"/>
      <c r="I19" s="47"/>
      <c r="J19" s="92"/>
      <c r="K19" s="94"/>
      <c r="L19" s="104"/>
      <c r="M19" s="47"/>
      <c r="N19" s="92"/>
      <c r="O19" s="94"/>
      <c r="P19" s="104"/>
      <c r="Q19" s="47"/>
      <c r="R19" s="92"/>
      <c r="S19" s="94"/>
      <c r="T19" s="104"/>
      <c r="U19" s="47"/>
      <c r="V19" s="92"/>
      <c r="W19" s="94"/>
      <c r="X19" s="104"/>
      <c r="Y19" s="47"/>
      <c r="Z19" s="92"/>
      <c r="AA19" s="94"/>
      <c r="AB19" s="104"/>
      <c r="AC19" s="47"/>
      <c r="AE19" s="5">
        <v>13</v>
      </c>
      <c r="AF19" s="94"/>
      <c r="AG19" s="9" t="str">
        <f>January!AG19</f>
        <v>Water Bill</v>
      </c>
      <c r="AH19">
        <f t="array" ref="AH19">SUM(IF($B$7:$B$11=AE19,$E$7:$E$11),IF($F$7:$F$11=AE19,$I$7:$I$11),IF($J$7:$J$11=AE19,$M$7:$M$11),IF($N$7:$N$11=AE19,$Q$7:$Q$11),IF($R$7:$R$11=AE19,$U$7:$U$11),IF($V$7:$V$11=AE19,$Y$7:$Y$11),IF($Z$7:$Z$11=AE19,$AC$7:$AC$11),
IF($B$15:$B$19=AE19,$E$15:$E$19),IF($F$15:$F$19=AE19,$I$15:$I$19),IF($J$15:$J$19=AE19,$M$15:$M$19),IF($N$15:$N$19=AE19,$Q$15:$Q$19),IF($R$15:$R$19=AE19,$U$15:$U$19),IF($V$15:$V$19=AE19,$Y$15:$Y$19),IF($Z$15:$Z$19=AE19,$AC$15:$AC$19),
IF($B$23:$B$27=AE19,$E$23:$E$27),IF($F$23:$F$27=AE19,$I$23:$I$27),IF($J$23:$J$27=AE19,$M$23:$M$27),IF($N$23:$N$27=AE19,$Q$23:$Q$27),IF($R$23:$R$27=AE19,$U$23:$U$27),IF($V$23:$V$27=AE19,$Y$23:$Y$27),IF($Z$23:$Z$27=AE19,$AC$23:$AC$27),
IF($B$31:$B$35=AE19,$E$31:$E$35),IF($F$31:$F$35=AE19,$I$31:$I$35),IF($J$31:$J$35=AE19,$M$31:$M$35),IF($N$31:$N$35=AE19,$Q$31:$Q$35),IF($R$31:$R$35=AE19,$U$31:$U$35),IF($V$31:$V$35=AE19,$Y$31:$Y$35),IF($Z$31:$Z$35=AE19,$AC$31:$AC$35),
IF($B$39:$B$43=AE19,$E$39:$E$43),IF($F$39:$F$43=AE19,$I$39:$I$43),IF($J$39:$J$43=AE19,$M$39:$M$43),IF($N$39:$N$43=AE19,$Q$39:$Q$43),IF($R$39:$R$43=AE19,$U$39:$U$43),IF($V$39:$V$43=AE19,$Y$39:$Y$43),IF($Z$39:$Z$43=AE19,$AC$39:$AC$43),
IF($B$47:$B$51=AE19,$E$47:$E$51),IF($F$47:$F$51=AE19,$I$47:$I$51),IF($J$47:$J$51=AE19,$M$47:$M$51),IF($N$47:$N$51=AE19,$Q$47:$Q$51),IF($R$47:$R$51=AE19,$U$47:$U$51),IF($V$47:$V$51=AE19,$Y$47:$Y$51),IF($Z$47:$Z$51=AE19,$AC$47:$AC$51))</f>
        <v>0</v>
      </c>
      <c r="AJ19" s="5"/>
      <c r="AK19" s="5"/>
      <c r="AL19" s="9"/>
      <c r="AM19"/>
    </row>
    <row r="20" spans="2:39" s="89" customFormat="1" x14ac:dyDescent="0.2">
      <c r="B20" s="190">
        <f>Z12+1</f>
        <v>3</v>
      </c>
      <c r="C20" s="191"/>
      <c r="D20" s="104" t="s">
        <v>51</v>
      </c>
      <c r="E20" s="47">
        <f t="array" ref="E20">AC12+SUM(IF(C15:C19=1,E15:E19))</f>
        <v>1200</v>
      </c>
      <c r="F20" s="190">
        <f>B20+1</f>
        <v>4</v>
      </c>
      <c r="G20" s="191"/>
      <c r="H20" s="104" t="s">
        <v>51</v>
      </c>
      <c r="I20" s="47">
        <f t="array" ref="I20">E20+SUM(IF(G15:G19=1,I15:I19))</f>
        <v>1200</v>
      </c>
      <c r="J20" s="190">
        <f>F20+1</f>
        <v>5</v>
      </c>
      <c r="K20" s="191"/>
      <c r="L20" s="104" t="s">
        <v>51</v>
      </c>
      <c r="M20" s="47">
        <f t="array" ref="M20">I20+SUM(IF(K15:K19=1,M15:M19))</f>
        <v>1200</v>
      </c>
      <c r="N20" s="190">
        <f>J20+1</f>
        <v>6</v>
      </c>
      <c r="O20" s="191"/>
      <c r="P20" s="104" t="s">
        <v>51</v>
      </c>
      <c r="Q20" s="47">
        <f t="array" ref="Q20">M20+SUM(IF(O15:O19=1,Q15:Q19))</f>
        <v>1200</v>
      </c>
      <c r="R20" s="190">
        <f>N20+1</f>
        <v>7</v>
      </c>
      <c r="S20" s="191"/>
      <c r="T20" s="104" t="s">
        <v>51</v>
      </c>
      <c r="U20" s="47">
        <f t="array" ref="U20">Q20+SUM(IF(S15:S19=1,U15:U19))</f>
        <v>1200</v>
      </c>
      <c r="V20" s="190">
        <f>R20+1</f>
        <v>8</v>
      </c>
      <c r="W20" s="191"/>
      <c r="X20" s="104" t="s">
        <v>51</v>
      </c>
      <c r="Y20" s="47">
        <f t="array" ref="Y20">U20+SUM(IF(W15:W19=1,Y15:Y19))</f>
        <v>1200</v>
      </c>
      <c r="Z20" s="190">
        <f>V20+1</f>
        <v>9</v>
      </c>
      <c r="AA20" s="191"/>
      <c r="AB20" s="104" t="s">
        <v>51</v>
      </c>
      <c r="AC20" s="47">
        <f t="array" ref="AC20">Y20+SUM(IF(AA15:AA19=1,AC15:AC19))</f>
        <v>1200</v>
      </c>
      <c r="AE20" s="5">
        <v>14</v>
      </c>
      <c r="AF20" s="94"/>
      <c r="AG20" s="9" t="str">
        <f>January!AG20</f>
        <v>Electric Bill</v>
      </c>
      <c r="AH20">
        <f t="array" ref="AH20">SUM(IF($B$7:$B$11=AE20,$E$7:$E$11),IF($F$7:$F$11=AE20,$I$7:$I$11),IF($J$7:$J$11=AE20,$M$7:$M$11),IF($N$7:$N$11=AE20,$Q$7:$Q$11),IF($R$7:$R$11=AE20,$U$7:$U$11),IF($V$7:$V$11=AE20,$Y$7:$Y$11),IF($Z$7:$Z$11=AE20,$AC$7:$AC$11),
IF($B$15:$B$19=AE20,$E$15:$E$19),IF($F$15:$F$19=AE20,$I$15:$I$19),IF($J$15:$J$19=AE20,$M$15:$M$19),IF($N$15:$N$19=AE20,$Q$15:$Q$19),IF($R$15:$R$19=AE20,$U$15:$U$19),IF($V$15:$V$19=AE20,$Y$15:$Y$19),IF($Z$15:$Z$19=AE20,$AC$15:$AC$19),
IF($B$23:$B$27=AE20,$E$23:$E$27),IF($F$23:$F$27=AE20,$I$23:$I$27),IF($J$23:$J$27=AE20,$M$23:$M$27),IF($N$23:$N$27=AE20,$Q$23:$Q$27),IF($R$23:$R$27=AE20,$U$23:$U$27),IF($V$23:$V$27=AE20,$Y$23:$Y$27),IF($Z$23:$Z$27=AE20,$AC$23:$AC$27),
IF($B$31:$B$35=AE20,$E$31:$E$35),IF($F$31:$F$35=AE20,$I$31:$I$35),IF($J$31:$J$35=AE20,$M$31:$M$35),IF($N$31:$N$35=AE20,$Q$31:$Q$35),IF($R$31:$R$35=AE20,$U$31:$U$35),IF($V$31:$V$35=AE20,$Y$31:$Y$35),IF($Z$31:$Z$35=AE20,$AC$31:$AC$35),
IF($B$39:$B$43=AE20,$E$39:$E$43),IF($F$39:$F$43=AE20,$I$39:$I$43),IF($J$39:$J$43=AE20,$M$39:$M$43),IF($N$39:$N$43=AE20,$Q$39:$Q$43),IF($R$39:$R$43=AE20,$U$39:$U$43),IF($V$39:$V$43=AE20,$Y$39:$Y$43),IF($Z$39:$Z$43=AE20,$AC$39:$AC$43),
IF($B$47:$B$51=AE20,$E$47:$E$51),IF($F$47:$F$51=AE20,$I$47:$I$51),IF($J$47:$J$51=AE20,$M$47:$M$51),IF($N$47:$N$51=AE20,$Q$47:$Q$51),IF($R$47:$R$51=AE20,$U$47:$U$51),IF($V$47:$V$51=AE20,$Y$47:$Y$51),IF($Z$47:$Z$51=AE20,$AC$47:$AC$51))</f>
        <v>0</v>
      </c>
      <c r="AJ20" s="5"/>
      <c r="AK20" s="5"/>
      <c r="AL20" s="9"/>
      <c r="AM20"/>
    </row>
    <row r="21" spans="2:39" s="89" customFormat="1" x14ac:dyDescent="0.2">
      <c r="B21" s="190"/>
      <c r="C21" s="191"/>
      <c r="D21" s="104" t="s">
        <v>60</v>
      </c>
      <c r="E21" s="21">
        <f t="array" ref="E21">AC13+SUM(IF(C15:C19=2,E15:E19))-SUM(IF(B15:B19={33},E15:E19))</f>
        <v>5000</v>
      </c>
      <c r="F21" s="190"/>
      <c r="G21" s="191"/>
      <c r="H21" s="104" t="s">
        <v>60</v>
      </c>
      <c r="I21" s="21">
        <f t="array" ref="I21">E21+SUM(IF(G15:G19=2,I15:I19))-SUM(IF(F15:F19={33},I15:I19))</f>
        <v>5000</v>
      </c>
      <c r="J21" s="190"/>
      <c r="K21" s="191"/>
      <c r="L21" s="104" t="s">
        <v>60</v>
      </c>
      <c r="M21" s="21">
        <f t="array" ref="M21">I21+SUM(IF(K15:K19=2,M15:M19))-SUM(IF(J15:J19={33},M15:M19))</f>
        <v>5000</v>
      </c>
      <c r="N21" s="190"/>
      <c r="O21" s="191"/>
      <c r="P21" s="104" t="s">
        <v>60</v>
      </c>
      <c r="Q21" s="21">
        <f t="array" ref="Q21">M21+SUM(IF(O15:O19=2,Q15:Q19))-SUM(IF(N15:N19={33},Q15:Q19))</f>
        <v>5000</v>
      </c>
      <c r="R21" s="190"/>
      <c r="S21" s="191"/>
      <c r="T21" s="104" t="s">
        <v>60</v>
      </c>
      <c r="U21" s="21">
        <f t="array" ref="U21">Q21+SUM(IF(S15:S19=2,U15:U19))-SUM(IF(R15:R19={33},U15:U19))</f>
        <v>5000</v>
      </c>
      <c r="V21" s="190"/>
      <c r="W21" s="191"/>
      <c r="X21" s="104" t="s">
        <v>60</v>
      </c>
      <c r="Y21" s="21">
        <f t="array" ref="Y21">U21+SUM(IF(W15:W19=2,Y15:Y19))-SUM(IF(V15:V19={33},Y15:Y19))</f>
        <v>5000</v>
      </c>
      <c r="Z21" s="190"/>
      <c r="AA21" s="191"/>
      <c r="AB21" s="104" t="s">
        <v>60</v>
      </c>
      <c r="AC21" s="21">
        <f t="array" ref="AC21">Y21+SUM(IF(AA15:AA19=2,AC15:AC19))-SUM(IF(Z15:Z19={33},AC15:AC19))</f>
        <v>5000</v>
      </c>
      <c r="AE21" s="5">
        <v>15</v>
      </c>
      <c r="AF21" s="94"/>
      <c r="AG21" s="9" t="str">
        <f>January!AG21</f>
        <v>Garbage Service</v>
      </c>
      <c r="AH21">
        <f t="array" ref="AH21">SUM(IF($B$7:$B$11=AE21,$E$7:$E$11),IF($F$7:$F$11=AE21,$I$7:$I$11),IF($J$7:$J$11=AE21,$M$7:$M$11),IF($N$7:$N$11=AE21,$Q$7:$Q$11),IF($R$7:$R$11=AE21,$U$7:$U$11),IF($V$7:$V$11=AE21,$Y$7:$Y$11),IF($Z$7:$Z$11=AE21,$AC$7:$AC$11),
IF($B$15:$B$19=AE21,$E$15:$E$19),IF($F$15:$F$19=AE21,$I$15:$I$19),IF($J$15:$J$19=AE21,$M$15:$M$19),IF($N$15:$N$19=AE21,$Q$15:$Q$19),IF($R$15:$R$19=AE21,$U$15:$U$19),IF($V$15:$V$19=AE21,$Y$15:$Y$19),IF($Z$15:$Z$19=AE21,$AC$15:$AC$19),
IF($B$23:$B$27=AE21,$E$23:$E$27),IF($F$23:$F$27=AE21,$I$23:$I$27),IF($J$23:$J$27=AE21,$M$23:$M$27),IF($N$23:$N$27=AE21,$Q$23:$Q$27),IF($R$23:$R$27=AE21,$U$23:$U$27),IF($V$23:$V$27=AE21,$Y$23:$Y$27),IF($Z$23:$Z$27=AE21,$AC$23:$AC$27),
IF($B$31:$B$35=AE21,$E$31:$E$35),IF($F$31:$F$35=AE21,$I$31:$I$35),IF($J$31:$J$35=AE21,$M$31:$M$35),IF($N$31:$N$35=AE21,$Q$31:$Q$35),IF($R$31:$R$35=AE21,$U$31:$U$35),IF($V$31:$V$35=AE21,$Y$31:$Y$35),IF($Z$31:$Z$35=AE21,$AC$31:$AC$35),
IF($B$39:$B$43=AE21,$E$39:$E$43),IF($F$39:$F$43=AE21,$I$39:$I$43),IF($J$39:$J$43=AE21,$M$39:$M$43),IF($N$39:$N$43=AE21,$Q$39:$Q$43),IF($R$39:$R$43=AE21,$U$39:$U$43),IF($V$39:$V$43=AE21,$Y$39:$Y$43),IF($Z$39:$Z$43=AE21,$AC$39:$AC$43),
IF($B$47:$B$51=AE21,$E$47:$E$51),IF($F$47:$F$51=AE21,$I$47:$I$51),IF($J$47:$J$51=AE21,$M$47:$M$51),IF($N$47:$N$51=AE21,$Q$47:$Q$51),IF($R$47:$R$51=AE21,$U$47:$U$51),IF($V$47:$V$51=AE21,$Y$47:$Y$51),IF($Z$47:$Z$51=AE21,$AC$47:$AC$51))</f>
        <v>0</v>
      </c>
      <c r="AJ21" s="5"/>
      <c r="AK21" s="5"/>
      <c r="AL21" s="9"/>
      <c r="AM21"/>
    </row>
    <row r="22" spans="2:39" ht="13.5" thickBot="1" x14ac:dyDescent="0.25">
      <c r="B22" s="192"/>
      <c r="C22" s="193"/>
      <c r="D22" s="105" t="s">
        <v>48</v>
      </c>
      <c r="E22" s="25">
        <f t="array" ref="E22">AC14+SUM(IF(C15:C19=3,E15:E19))-SUM(IF(B15:B19={34},E15:E19))</f>
        <v>-800</v>
      </c>
      <c r="F22" s="192"/>
      <c r="G22" s="193"/>
      <c r="H22" s="105" t="s">
        <v>48</v>
      </c>
      <c r="I22" s="25">
        <f t="array" ref="I22">E22+SUM(IF(G15:G19=3,I15:I19))-SUM(IF(F15:F19={34},I15:I19))</f>
        <v>-800</v>
      </c>
      <c r="J22" s="192"/>
      <c r="K22" s="193"/>
      <c r="L22" s="105" t="s">
        <v>48</v>
      </c>
      <c r="M22" s="25">
        <f t="array" ref="M22">I22+SUM(IF(K15:K19=3,M15:M19))-SUM(IF(J15:J19={34},M15:M19))</f>
        <v>-800</v>
      </c>
      <c r="N22" s="192"/>
      <c r="O22" s="193"/>
      <c r="P22" s="105" t="s">
        <v>48</v>
      </c>
      <c r="Q22" s="25">
        <f t="array" ref="Q22">M22+SUM(IF(O15:O19=3,Q15:Q19))-SUM(IF(N15:N19={34},Q15:Q19))</f>
        <v>-800</v>
      </c>
      <c r="R22" s="192"/>
      <c r="S22" s="193"/>
      <c r="T22" s="105" t="s">
        <v>48</v>
      </c>
      <c r="U22" s="25">
        <f t="array" ref="U22">Q22+SUM(IF(S15:S19=3,U15:U19))-SUM(IF(R15:R19={34},U15:U19))</f>
        <v>-800</v>
      </c>
      <c r="V22" s="192"/>
      <c r="W22" s="193"/>
      <c r="X22" s="105" t="s">
        <v>48</v>
      </c>
      <c r="Y22" s="25">
        <f t="array" ref="Y22">U22+SUM(IF(W15:W19=3,Y15:Y19))-SUM(IF(V15:V19={34},Y15:Y19))</f>
        <v>-800</v>
      </c>
      <c r="Z22" s="192"/>
      <c r="AA22" s="193"/>
      <c r="AB22" s="105" t="s">
        <v>48</v>
      </c>
      <c r="AC22" s="25">
        <f t="array" ref="AC22">Y22+SUM(IF(AA15:AA19=3,AC15:AC19))-SUM(IF(Z15:Z19={34},AC15:AC19))</f>
        <v>-800</v>
      </c>
      <c r="AE22" s="5">
        <v>16</v>
      </c>
      <c r="AF22" s="94"/>
      <c r="AG22" s="9" t="str">
        <f>January!AG22</f>
        <v>Parking Expenses</v>
      </c>
      <c r="AH22">
        <f t="array" ref="AH22">SUM(IF($B$7:$B$11=AE22,$E$7:$E$11),IF($F$7:$F$11=AE22,$I$7:$I$11),IF($J$7:$J$11=AE22,$M$7:$M$11),IF($N$7:$N$11=AE22,$Q$7:$Q$11),IF($R$7:$R$11=AE22,$U$7:$U$11),IF($V$7:$V$11=AE22,$Y$7:$Y$11),IF($Z$7:$Z$11=AE22,$AC$7:$AC$11),
IF($B$15:$B$19=AE22,$E$15:$E$19),IF($F$15:$F$19=AE22,$I$15:$I$19),IF($J$15:$J$19=AE22,$M$15:$M$19),IF($N$15:$N$19=AE22,$Q$15:$Q$19),IF($R$15:$R$19=AE22,$U$15:$U$19),IF($V$15:$V$19=AE22,$Y$15:$Y$19),IF($Z$15:$Z$19=AE22,$AC$15:$AC$19),
IF($B$23:$B$27=AE22,$E$23:$E$27),IF($F$23:$F$27=AE22,$I$23:$I$27),IF($J$23:$J$27=AE22,$M$23:$M$27),IF($N$23:$N$27=AE22,$Q$23:$Q$27),IF($R$23:$R$27=AE22,$U$23:$U$27),IF($V$23:$V$27=AE22,$Y$23:$Y$27),IF($Z$23:$Z$27=AE22,$AC$23:$AC$27),
IF($B$31:$B$35=AE22,$E$31:$E$35),IF($F$31:$F$35=AE22,$I$31:$I$35),IF($J$31:$J$35=AE22,$M$31:$M$35),IF($N$31:$N$35=AE22,$Q$31:$Q$35),IF($R$31:$R$35=AE22,$U$31:$U$35),IF($V$31:$V$35=AE22,$Y$31:$Y$35),IF($Z$31:$Z$35=AE22,$AC$31:$AC$35),
IF($B$39:$B$43=AE22,$E$39:$E$43),IF($F$39:$F$43=AE22,$I$39:$I$43),IF($J$39:$J$43=AE22,$M$39:$M$43),IF($N$39:$N$43=AE22,$Q$39:$Q$43),IF($R$39:$R$43=AE22,$U$39:$U$43),IF($V$39:$V$43=AE22,$Y$39:$Y$43),IF($Z$39:$Z$43=AE22,$AC$39:$AC$43),
IF($B$47:$B$51=AE22,$E$47:$E$51),IF($F$47:$F$51=AE22,$I$47:$I$51),IF($J$47:$J$51=AE22,$M$47:$M$51),IF($N$47:$N$51=AE22,$Q$47:$Q$51),IF($R$47:$R$51=AE22,$U$47:$U$51),IF($V$47:$V$51=AE22,$Y$47:$Y$51),IF($Z$47:$Z$51=AE22,$AC$47:$AC$51))</f>
        <v>0</v>
      </c>
      <c r="AJ22" s="5"/>
      <c r="AK22" s="5"/>
      <c r="AL22" s="9"/>
    </row>
    <row r="23" spans="2:39" s="89" customFormat="1" x14ac:dyDescent="0.2">
      <c r="B23" s="91"/>
      <c r="C23" s="110"/>
      <c r="D23" s="103"/>
      <c r="E23" s="60"/>
      <c r="F23" s="91"/>
      <c r="G23" s="110"/>
      <c r="H23" s="103"/>
      <c r="I23" s="60"/>
      <c r="J23" s="92"/>
      <c r="K23" s="94"/>
      <c r="L23" s="104"/>
      <c r="M23" s="56"/>
      <c r="N23" s="101"/>
      <c r="O23" s="111"/>
      <c r="P23" s="151"/>
      <c r="Q23" s="100"/>
      <c r="R23" s="101"/>
      <c r="S23" s="111"/>
      <c r="T23" s="106"/>
      <c r="U23" s="60"/>
      <c r="V23" s="92"/>
      <c r="W23" s="94"/>
      <c r="X23" s="104"/>
      <c r="Y23" s="47"/>
      <c r="Z23" s="91"/>
      <c r="AA23" s="110"/>
      <c r="AB23" s="103"/>
      <c r="AC23" s="60"/>
      <c r="AE23" s="5">
        <v>17</v>
      </c>
      <c r="AF23" s="94"/>
      <c r="AG23" s="9" t="str">
        <f>January!AG23</f>
        <v>Transit Monthly</v>
      </c>
      <c r="AH23">
        <f t="array" ref="AH23">SUM(IF($B$7:$B$11=AE23,$E$7:$E$11),IF($F$7:$F$11=AE23,$I$7:$I$11),IF($J$7:$J$11=AE23,$M$7:$M$11),IF($N$7:$N$11=AE23,$Q$7:$Q$11),IF($R$7:$R$11=AE23,$U$7:$U$11),IF($V$7:$V$11=AE23,$Y$7:$Y$11),IF($Z$7:$Z$11=AE23,$AC$7:$AC$11),
IF($B$15:$B$19=AE23,$E$15:$E$19),IF($F$15:$F$19=AE23,$I$15:$I$19),IF($J$15:$J$19=AE23,$M$15:$M$19),IF($N$15:$N$19=AE23,$Q$15:$Q$19),IF($R$15:$R$19=AE23,$U$15:$U$19),IF($V$15:$V$19=AE23,$Y$15:$Y$19),IF($Z$15:$Z$19=AE23,$AC$15:$AC$19),
IF($B$23:$B$27=AE23,$E$23:$E$27),IF($F$23:$F$27=AE23,$I$23:$I$27),IF($J$23:$J$27=AE23,$M$23:$M$27),IF($N$23:$N$27=AE23,$Q$23:$Q$27),IF($R$23:$R$27=AE23,$U$23:$U$27),IF($V$23:$V$27=AE23,$Y$23:$Y$27),IF($Z$23:$Z$27=AE23,$AC$23:$AC$27),
IF($B$31:$B$35=AE23,$E$31:$E$35),IF($F$31:$F$35=AE23,$I$31:$I$35),IF($J$31:$J$35=AE23,$M$31:$M$35),IF($N$31:$N$35=AE23,$Q$31:$Q$35),IF($R$31:$R$35=AE23,$U$31:$U$35),IF($V$31:$V$35=AE23,$Y$31:$Y$35),IF($Z$31:$Z$35=AE23,$AC$31:$AC$35),
IF($B$39:$B$43=AE23,$E$39:$E$43),IF($F$39:$F$43=AE23,$I$39:$I$43),IF($J$39:$J$43=AE23,$M$39:$M$43),IF($N$39:$N$43=AE23,$Q$39:$Q$43),IF($R$39:$R$43=AE23,$U$39:$U$43),IF($V$39:$V$43=AE23,$Y$39:$Y$43),IF($Z$39:$Z$43=AE23,$AC$39:$AC$43),
IF($B$47:$B$51=AE23,$E$47:$E$51),IF($F$47:$F$51=AE23,$I$47:$I$51),IF($J$47:$J$51=AE23,$M$47:$M$51),IF($N$47:$N$51=AE23,$Q$47:$Q$51),IF($R$47:$R$51=AE23,$U$47:$U$51),IF($V$47:$V$51=AE23,$Y$47:$Y$51),IF($Z$47:$Z$51=AE23,$AC$47:$AC$51))</f>
        <v>0</v>
      </c>
      <c r="AJ23" s="5"/>
      <c r="AK23" s="5"/>
      <c r="AL23" s="9"/>
      <c r="AM23"/>
    </row>
    <row r="24" spans="2:39" s="89" customFormat="1" x14ac:dyDescent="0.2">
      <c r="B24" s="92"/>
      <c r="C24" s="94"/>
      <c r="D24" s="104"/>
      <c r="E24" s="47"/>
      <c r="F24" s="92"/>
      <c r="G24" s="94"/>
      <c r="H24" s="104"/>
      <c r="I24" s="47"/>
      <c r="J24" s="92"/>
      <c r="K24" s="94"/>
      <c r="L24" s="104"/>
      <c r="M24" s="56"/>
      <c r="N24" s="102"/>
      <c r="O24" s="96"/>
      <c r="P24" s="113"/>
      <c r="Q24" s="56"/>
      <c r="R24" s="102"/>
      <c r="S24" s="96"/>
      <c r="T24" s="107"/>
      <c r="U24" s="47"/>
      <c r="V24" s="92"/>
      <c r="W24" s="94"/>
      <c r="X24" s="104"/>
      <c r="Y24" s="47"/>
      <c r="Z24" s="92"/>
      <c r="AA24" s="94"/>
      <c r="AB24" s="104"/>
      <c r="AC24" s="47"/>
      <c r="AE24" s="5">
        <v>18</v>
      </c>
      <c r="AF24" s="94"/>
      <c r="AG24" s="9" t="str">
        <f>January!AG24</f>
        <v>Land Line Phone Bill</v>
      </c>
      <c r="AH24">
        <f t="array" ref="AH24">SUM(IF($B$7:$B$11=AE24,$E$7:$E$11),IF($F$7:$F$11=AE24,$I$7:$I$11),IF($J$7:$J$11=AE24,$M$7:$M$11),IF($N$7:$N$11=AE24,$Q$7:$Q$11),IF($R$7:$R$11=AE24,$U$7:$U$11),IF($V$7:$V$11=AE24,$Y$7:$Y$11),IF($Z$7:$Z$11=AE24,$AC$7:$AC$11),
IF($B$15:$B$19=AE24,$E$15:$E$19),IF($F$15:$F$19=AE24,$I$15:$I$19),IF($J$15:$J$19=AE24,$M$15:$M$19),IF($N$15:$N$19=AE24,$Q$15:$Q$19),IF($R$15:$R$19=AE24,$U$15:$U$19),IF($V$15:$V$19=AE24,$Y$15:$Y$19),IF($Z$15:$Z$19=AE24,$AC$15:$AC$19),
IF($B$23:$B$27=AE24,$E$23:$E$27),IF($F$23:$F$27=AE24,$I$23:$I$27),IF($J$23:$J$27=AE24,$M$23:$M$27),IF($N$23:$N$27=AE24,$Q$23:$Q$27),IF($R$23:$R$27=AE24,$U$23:$U$27),IF($V$23:$V$27=AE24,$Y$23:$Y$27),IF($Z$23:$Z$27=AE24,$AC$23:$AC$27),
IF($B$31:$B$35=AE24,$E$31:$E$35),IF($F$31:$F$35=AE24,$I$31:$I$35),IF($J$31:$J$35=AE24,$M$31:$M$35),IF($N$31:$N$35=AE24,$Q$31:$Q$35),IF($R$31:$R$35=AE24,$U$31:$U$35),IF($V$31:$V$35=AE24,$Y$31:$Y$35),IF($Z$31:$Z$35=AE24,$AC$31:$AC$35),
IF($B$39:$B$43=AE24,$E$39:$E$43),IF($F$39:$F$43=AE24,$I$39:$I$43),IF($J$39:$J$43=AE24,$M$39:$M$43),IF($N$39:$N$43=AE24,$Q$39:$Q$43),IF($R$39:$R$43=AE24,$U$39:$U$43),IF($V$39:$V$43=AE24,$Y$39:$Y$43),IF($Z$39:$Z$43=AE24,$AC$39:$AC$43),
IF($B$47:$B$51=AE24,$E$47:$E$51),IF($F$47:$F$51=AE24,$I$47:$I$51),IF($J$47:$J$51=AE24,$M$47:$M$51),IF($N$47:$N$51=AE24,$Q$47:$Q$51),IF($R$47:$R$51=AE24,$U$47:$U$51),IF($V$47:$V$51=AE24,$Y$47:$Y$51),IF($Z$47:$Z$51=AE24,$AC$47:$AC$51))</f>
        <v>0</v>
      </c>
      <c r="AJ24" s="5"/>
      <c r="AK24" s="5"/>
      <c r="AL24" s="9"/>
      <c r="AM24"/>
    </row>
    <row r="25" spans="2:39" s="89" customFormat="1" x14ac:dyDescent="0.2">
      <c r="B25" s="92"/>
      <c r="C25" s="94"/>
      <c r="D25" s="104"/>
      <c r="E25" s="47"/>
      <c r="F25" s="92"/>
      <c r="G25" s="94"/>
      <c r="H25" s="104"/>
      <c r="I25" s="47"/>
      <c r="J25" s="92"/>
      <c r="K25" s="94"/>
      <c r="L25" s="104"/>
      <c r="M25" s="56"/>
      <c r="N25" s="102"/>
      <c r="O25" s="96"/>
      <c r="P25" s="107"/>
      <c r="Q25" s="56"/>
      <c r="R25" s="102"/>
      <c r="S25" s="96"/>
      <c r="T25" s="107"/>
      <c r="U25" s="47"/>
      <c r="V25" s="92"/>
      <c r="W25" s="94"/>
      <c r="X25" s="104"/>
      <c r="Y25" s="47"/>
      <c r="Z25" s="92"/>
      <c r="AA25" s="94"/>
      <c r="AB25" s="104"/>
      <c r="AC25" s="47"/>
      <c r="AE25" s="5">
        <v>19</v>
      </c>
      <c r="AF25" s="94"/>
      <c r="AG25" s="9" t="str">
        <f>January!AG25</f>
        <v>Cell Phone Service</v>
      </c>
      <c r="AH25">
        <f t="array" ref="AH25">SUM(IF($B$7:$B$11=AE25,$E$7:$E$11),IF($F$7:$F$11=AE25,$I$7:$I$11),IF($J$7:$J$11=AE25,$M$7:$M$11),IF($N$7:$N$11=AE25,$Q$7:$Q$11),IF($R$7:$R$11=AE25,$U$7:$U$11),IF($V$7:$V$11=AE25,$Y$7:$Y$11),IF($Z$7:$Z$11=AE25,$AC$7:$AC$11),
IF($B$15:$B$19=AE25,$E$15:$E$19),IF($F$15:$F$19=AE25,$I$15:$I$19),IF($J$15:$J$19=AE25,$M$15:$M$19),IF($N$15:$N$19=AE25,$Q$15:$Q$19),IF($R$15:$R$19=AE25,$U$15:$U$19),IF($V$15:$V$19=AE25,$Y$15:$Y$19),IF($Z$15:$Z$19=AE25,$AC$15:$AC$19),
IF($B$23:$B$27=AE25,$E$23:$E$27),IF($F$23:$F$27=AE25,$I$23:$I$27),IF($J$23:$J$27=AE25,$M$23:$M$27),IF($N$23:$N$27=AE25,$Q$23:$Q$27),IF($R$23:$R$27=AE25,$U$23:$U$27),IF($V$23:$V$27=AE25,$Y$23:$Y$27),IF($Z$23:$Z$27=AE25,$AC$23:$AC$27),
IF($B$31:$B$35=AE25,$E$31:$E$35),IF($F$31:$F$35=AE25,$I$31:$I$35),IF($J$31:$J$35=AE25,$M$31:$M$35),IF($N$31:$N$35=AE25,$Q$31:$Q$35),IF($R$31:$R$35=AE25,$U$31:$U$35),IF($V$31:$V$35=AE25,$Y$31:$Y$35),IF($Z$31:$Z$35=AE25,$AC$31:$AC$35),
IF($B$39:$B$43=AE25,$E$39:$E$43),IF($F$39:$F$43=AE25,$I$39:$I$43),IF($J$39:$J$43=AE25,$M$39:$M$43),IF($N$39:$N$43=AE25,$Q$39:$Q$43),IF($R$39:$R$43=AE25,$U$39:$U$43),IF($V$39:$V$43=AE25,$Y$39:$Y$43),IF($Z$39:$Z$43=AE25,$AC$39:$AC$43),
IF($B$47:$B$51=AE25,$E$47:$E$51),IF($F$47:$F$51=AE25,$I$47:$I$51),IF($J$47:$J$51=AE25,$M$47:$M$51),IF($N$47:$N$51=AE25,$Q$47:$Q$51),IF($R$47:$R$51=AE25,$U$47:$U$51),IF($V$47:$V$51=AE25,$Y$47:$Y$51),IF($Z$47:$Z$51=AE25,$AC$47:$AC$51))</f>
        <v>0</v>
      </c>
      <c r="AJ25" s="5"/>
      <c r="AK25" s="5"/>
      <c r="AL25" s="9"/>
      <c r="AM25"/>
    </row>
    <row r="26" spans="2:39" s="89" customFormat="1" x14ac:dyDescent="0.2">
      <c r="B26" s="92"/>
      <c r="C26" s="94"/>
      <c r="D26" s="104"/>
      <c r="E26" s="47"/>
      <c r="F26" s="92"/>
      <c r="G26" s="94"/>
      <c r="H26" s="104"/>
      <c r="I26" s="47"/>
      <c r="J26" s="92"/>
      <c r="K26" s="94"/>
      <c r="L26" s="104"/>
      <c r="M26" s="47"/>
      <c r="N26" s="92"/>
      <c r="O26" s="94"/>
      <c r="P26" s="104"/>
      <c r="Q26" s="47"/>
      <c r="R26" s="92"/>
      <c r="S26" s="94"/>
      <c r="T26" s="104"/>
      <c r="U26" s="47"/>
      <c r="V26" s="92"/>
      <c r="W26" s="94"/>
      <c r="X26" s="104"/>
      <c r="Y26" s="47"/>
      <c r="Z26" s="92"/>
      <c r="AA26" s="94"/>
      <c r="AB26" s="104"/>
      <c r="AC26" s="47"/>
      <c r="AE26" s="5">
        <v>20</v>
      </c>
      <c r="AF26" s="94"/>
      <c r="AG26" s="9" t="str">
        <f>January!AG26</f>
        <v>Cable Bill</v>
      </c>
      <c r="AH26">
        <f t="array" ref="AH26">SUM(IF($B$7:$B$11=AE26,$E$7:$E$11),IF($F$7:$F$11=AE26,$I$7:$I$11),IF($J$7:$J$11=AE26,$M$7:$M$11),IF($N$7:$N$11=AE26,$Q$7:$Q$11),IF($R$7:$R$11=AE26,$U$7:$U$11),IF($V$7:$V$11=AE26,$Y$7:$Y$11),IF($Z$7:$Z$11=AE26,$AC$7:$AC$11),
IF($B$15:$B$19=AE26,$E$15:$E$19),IF($F$15:$F$19=AE26,$I$15:$I$19),IF($J$15:$J$19=AE26,$M$15:$M$19),IF($N$15:$N$19=AE26,$Q$15:$Q$19),IF($R$15:$R$19=AE26,$U$15:$U$19),IF($V$15:$V$19=AE26,$Y$15:$Y$19),IF($Z$15:$Z$19=AE26,$AC$15:$AC$19),
IF($B$23:$B$27=AE26,$E$23:$E$27),IF($F$23:$F$27=AE26,$I$23:$I$27),IF($J$23:$J$27=AE26,$M$23:$M$27),IF($N$23:$N$27=AE26,$Q$23:$Q$27),IF($R$23:$R$27=AE26,$U$23:$U$27),IF($V$23:$V$27=AE26,$Y$23:$Y$27),IF($Z$23:$Z$27=AE26,$AC$23:$AC$27),
IF($B$31:$B$35=AE26,$E$31:$E$35),IF($F$31:$F$35=AE26,$I$31:$I$35),IF($J$31:$J$35=AE26,$M$31:$M$35),IF($N$31:$N$35=AE26,$Q$31:$Q$35),IF($R$31:$R$35=AE26,$U$31:$U$35),IF($V$31:$V$35=AE26,$Y$31:$Y$35),IF($Z$31:$Z$35=AE26,$AC$31:$AC$35),
IF($B$39:$B$43=AE26,$E$39:$E$43),IF($F$39:$F$43=AE26,$I$39:$I$43),IF($J$39:$J$43=AE26,$M$39:$M$43),IF($N$39:$N$43=AE26,$Q$39:$Q$43),IF($R$39:$R$43=AE26,$U$39:$U$43),IF($V$39:$V$43=AE26,$Y$39:$Y$43),IF($Z$39:$Z$43=AE26,$AC$39:$AC$43),
IF($B$47:$B$51=AE26,$E$47:$E$51),IF($F$47:$F$51=AE26,$I$47:$I$51),IF($J$47:$J$51=AE26,$M$47:$M$51),IF($N$47:$N$51=AE26,$Q$47:$Q$51),IF($R$47:$R$51=AE26,$U$47:$U$51),IF($V$47:$V$51=AE26,$Y$47:$Y$51),IF($Z$47:$Z$51=AE26,$AC$47:$AC$51))</f>
        <v>0</v>
      </c>
      <c r="AJ26" s="5"/>
      <c r="AK26" s="5"/>
      <c r="AL26" s="9"/>
      <c r="AM26"/>
    </row>
    <row r="27" spans="2:39" s="89" customFormat="1" x14ac:dyDescent="0.2">
      <c r="B27" s="92"/>
      <c r="C27" s="94"/>
      <c r="D27" s="104"/>
      <c r="E27" s="47"/>
      <c r="F27" s="92"/>
      <c r="G27" s="94"/>
      <c r="H27" s="104"/>
      <c r="I27" s="47"/>
      <c r="J27" s="92"/>
      <c r="K27" s="94"/>
      <c r="L27" s="104"/>
      <c r="M27" s="47"/>
      <c r="N27" s="92"/>
      <c r="O27" s="94"/>
      <c r="P27" s="104"/>
      <c r="Q27" s="47"/>
      <c r="R27" s="92"/>
      <c r="S27" s="94"/>
      <c r="T27" s="104"/>
      <c r="U27" s="47"/>
      <c r="V27" s="92"/>
      <c r="W27" s="94"/>
      <c r="X27" s="104"/>
      <c r="Y27" s="47"/>
      <c r="Z27" s="92"/>
      <c r="AA27" s="94"/>
      <c r="AB27" s="104"/>
      <c r="AC27" s="47"/>
      <c r="AE27" s="5">
        <v>21</v>
      </c>
      <c r="AF27" s="94"/>
      <c r="AG27" s="9" t="str">
        <f>January!AG27</f>
        <v>Auto Maint.</v>
      </c>
      <c r="AH27">
        <f t="array" ref="AH27">SUM(IF($B$7:$B$11=AE27,$E$7:$E$11),IF($F$7:$F$11=AE27,$I$7:$I$11),IF($J$7:$J$11=AE27,$M$7:$M$11),IF($N$7:$N$11=AE27,$Q$7:$Q$11),IF($R$7:$R$11=AE27,$U$7:$U$11),IF($V$7:$V$11=AE27,$Y$7:$Y$11),IF($Z$7:$Z$11=AE27,$AC$7:$AC$11),
IF($B$15:$B$19=AE27,$E$15:$E$19),IF($F$15:$F$19=AE27,$I$15:$I$19),IF($J$15:$J$19=AE27,$M$15:$M$19),IF($N$15:$N$19=AE27,$Q$15:$Q$19),IF($R$15:$R$19=AE27,$U$15:$U$19),IF($V$15:$V$19=AE27,$Y$15:$Y$19),IF($Z$15:$Z$19=AE27,$AC$15:$AC$19),
IF($B$23:$B$27=AE27,$E$23:$E$27),IF($F$23:$F$27=AE27,$I$23:$I$27),IF($J$23:$J$27=AE27,$M$23:$M$27),IF($N$23:$N$27=AE27,$Q$23:$Q$27),IF($R$23:$R$27=AE27,$U$23:$U$27),IF($V$23:$V$27=AE27,$Y$23:$Y$27),IF($Z$23:$Z$27=AE27,$AC$23:$AC$27),
IF($B$31:$B$35=AE27,$E$31:$E$35),IF($F$31:$F$35=AE27,$I$31:$I$35),IF($J$31:$J$35=AE27,$M$31:$M$35),IF($N$31:$N$35=AE27,$Q$31:$Q$35),IF($R$31:$R$35=AE27,$U$31:$U$35),IF($V$31:$V$35=AE27,$Y$31:$Y$35),IF($Z$31:$Z$35=AE27,$AC$31:$AC$35),
IF($B$39:$B$43=AE27,$E$39:$E$43),IF($F$39:$F$43=AE27,$I$39:$I$43),IF($J$39:$J$43=AE27,$M$39:$M$43),IF($N$39:$N$43=AE27,$Q$39:$Q$43),IF($R$39:$R$43=AE27,$U$39:$U$43),IF($V$39:$V$43=AE27,$Y$39:$Y$43),IF($Z$39:$Z$43=AE27,$AC$39:$AC$43),
IF($B$47:$B$51=AE27,$E$47:$E$51),IF($F$47:$F$51=AE27,$I$47:$I$51),IF($J$47:$J$51=AE27,$M$47:$M$51),IF($N$47:$N$51=AE27,$Q$47:$Q$51),IF($R$47:$R$51=AE27,$U$47:$U$51),IF($V$47:$V$51=AE27,$Y$47:$Y$51),IF($Z$47:$Z$51=AE27,$AC$47:$AC$51))</f>
        <v>0</v>
      </c>
      <c r="AJ27" s="5"/>
      <c r="AK27" s="5"/>
      <c r="AL27" s="9"/>
      <c r="AM27"/>
    </row>
    <row r="28" spans="2:39" s="89" customFormat="1" x14ac:dyDescent="0.2">
      <c r="B28" s="190">
        <f>Z20+1</f>
        <v>10</v>
      </c>
      <c r="C28" s="191"/>
      <c r="D28" s="104" t="s">
        <v>51</v>
      </c>
      <c r="E28" s="47">
        <f t="array" ref="E28">AC20+SUM(IF(C23:C27=1,E23:E27))</f>
        <v>1200</v>
      </c>
      <c r="F28" s="190">
        <f>B28+1</f>
        <v>11</v>
      </c>
      <c r="G28" s="191"/>
      <c r="H28" s="104" t="s">
        <v>51</v>
      </c>
      <c r="I28" s="47">
        <f t="array" ref="I28">E28+SUM(IF(G23:G27=1,I23:I27))</f>
        <v>1200</v>
      </c>
      <c r="J28" s="190">
        <f>F28+1</f>
        <v>12</v>
      </c>
      <c r="K28" s="191"/>
      <c r="L28" s="104" t="s">
        <v>51</v>
      </c>
      <c r="M28" s="47">
        <f t="array" ref="M28">I28+SUM(IF(K23:K27=1,M23:M27))</f>
        <v>1200</v>
      </c>
      <c r="N28" s="190">
        <f>J28+1</f>
        <v>13</v>
      </c>
      <c r="O28" s="191"/>
      <c r="P28" s="104" t="s">
        <v>51</v>
      </c>
      <c r="Q28" s="47">
        <f t="array" ref="Q28">M28+SUM(IF(O23:O27=1,Q23:Q27))</f>
        <v>1200</v>
      </c>
      <c r="R28" s="190">
        <f>N28+1</f>
        <v>14</v>
      </c>
      <c r="S28" s="191"/>
      <c r="T28" s="104" t="s">
        <v>51</v>
      </c>
      <c r="U28" s="47">
        <f t="array" ref="U28">Q28+SUM(IF(S23:S27=1,U23:U27))</f>
        <v>1200</v>
      </c>
      <c r="V28" s="190">
        <f>R28+1</f>
        <v>15</v>
      </c>
      <c r="W28" s="191"/>
      <c r="X28" s="104" t="s">
        <v>51</v>
      </c>
      <c r="Y28" s="47">
        <f t="array" ref="Y28">U28+SUM(IF(W23:W27=1,Y23:Y27))</f>
        <v>1200</v>
      </c>
      <c r="Z28" s="190">
        <f>V28+1</f>
        <v>16</v>
      </c>
      <c r="AA28" s="191"/>
      <c r="AB28" s="104" t="s">
        <v>51</v>
      </c>
      <c r="AC28" s="47">
        <f t="array" ref="AC28">Y28+SUM(IF(AA23:AA27=1,AC23:AC27))</f>
        <v>1200</v>
      </c>
      <c r="AE28" s="5">
        <v>22</v>
      </c>
      <c r="AF28" s="94"/>
      <c r="AG28" s="9" t="str">
        <f>January!AG28</f>
        <v>Auto Loan</v>
      </c>
      <c r="AH28">
        <f t="array" ref="AH28">SUM(IF($B$7:$B$11=AE28,$E$7:$E$11),IF($F$7:$F$11=AE28,$I$7:$I$11),IF($J$7:$J$11=AE28,$M$7:$M$11),IF($N$7:$N$11=AE28,$Q$7:$Q$11),IF($R$7:$R$11=AE28,$U$7:$U$11),IF($V$7:$V$11=AE28,$Y$7:$Y$11),IF($Z$7:$Z$11=AE28,$AC$7:$AC$11),
IF($B$15:$B$19=AE28,$E$15:$E$19),IF($F$15:$F$19=AE28,$I$15:$I$19),IF($J$15:$J$19=AE28,$M$15:$M$19),IF($N$15:$N$19=AE28,$Q$15:$Q$19),IF($R$15:$R$19=AE28,$U$15:$U$19),IF($V$15:$V$19=AE28,$Y$15:$Y$19),IF($Z$15:$Z$19=AE28,$AC$15:$AC$19),
IF($B$23:$B$27=AE28,$E$23:$E$27),IF($F$23:$F$27=AE28,$I$23:$I$27),IF($J$23:$J$27=AE28,$M$23:$M$27),IF($N$23:$N$27=AE28,$Q$23:$Q$27),IF($R$23:$R$27=AE28,$U$23:$U$27),IF($V$23:$V$27=AE28,$Y$23:$Y$27),IF($Z$23:$Z$27=AE28,$AC$23:$AC$27),
IF($B$31:$B$35=AE28,$E$31:$E$35),IF($F$31:$F$35=AE28,$I$31:$I$35),IF($J$31:$J$35=AE28,$M$31:$M$35),IF($N$31:$N$35=AE28,$Q$31:$Q$35),IF($R$31:$R$35=AE28,$U$31:$U$35),IF($V$31:$V$35=AE28,$Y$31:$Y$35),IF($Z$31:$Z$35=AE28,$AC$31:$AC$35),
IF($B$39:$B$43=AE28,$E$39:$E$43),IF($F$39:$F$43=AE28,$I$39:$I$43),IF($J$39:$J$43=AE28,$M$39:$M$43),IF($N$39:$N$43=AE28,$Q$39:$Q$43),IF($R$39:$R$43=AE28,$U$39:$U$43),IF($V$39:$V$43=AE28,$Y$39:$Y$43),IF($Z$39:$Z$43=AE28,$AC$39:$AC$43),
IF($B$47:$B$51=AE28,$E$47:$E$51),IF($F$47:$F$51=AE28,$I$47:$I$51),IF($J$47:$J$51=AE28,$M$47:$M$51),IF($N$47:$N$51=AE28,$Q$47:$Q$51),IF($R$47:$R$51=AE28,$U$47:$U$51),IF($V$47:$V$51=AE28,$Y$47:$Y$51),IF($Z$47:$Z$51=AE28,$AC$47:$AC$51))</f>
        <v>0</v>
      </c>
      <c r="AJ28" s="5"/>
      <c r="AK28" s="5"/>
      <c r="AL28" s="9"/>
      <c r="AM28"/>
    </row>
    <row r="29" spans="2:39" s="89" customFormat="1" x14ac:dyDescent="0.2">
      <c r="B29" s="190"/>
      <c r="C29" s="191"/>
      <c r="D29" s="104" t="s">
        <v>60</v>
      </c>
      <c r="E29" s="21">
        <f t="array" ref="E29">AC21+SUM(IF(C23:C27=2,E23:E27))-SUM(IF(B23:B27={33},E23:E27))</f>
        <v>5000</v>
      </c>
      <c r="F29" s="190"/>
      <c r="G29" s="191"/>
      <c r="H29" s="104" t="s">
        <v>60</v>
      </c>
      <c r="I29" s="21">
        <f t="array" ref="I29">E29+SUM(IF(G23:G27=2,I23:I27))-SUM(IF(F23:F27={33},I23:I27))</f>
        <v>5000</v>
      </c>
      <c r="J29" s="190"/>
      <c r="K29" s="191"/>
      <c r="L29" s="104" t="s">
        <v>60</v>
      </c>
      <c r="M29" s="21">
        <f t="array" ref="M29">I29+SUM(IF(K23:K27=2,M23:M27))-SUM(IF(J23:J27={33},M23:M27))</f>
        <v>5000</v>
      </c>
      <c r="N29" s="190"/>
      <c r="O29" s="191"/>
      <c r="P29" s="104" t="s">
        <v>60</v>
      </c>
      <c r="Q29" s="21">
        <f t="array" ref="Q29">M29+SUM(IF(O23:O27=2,Q23:Q27))-SUM(IF(N23:N27={33},Q23:Q27))</f>
        <v>5000</v>
      </c>
      <c r="R29" s="190"/>
      <c r="S29" s="191"/>
      <c r="T29" s="104" t="s">
        <v>60</v>
      </c>
      <c r="U29" s="21">
        <f t="array" ref="U29">Q29+SUM(IF(S23:S27=2,U23:U27))-SUM(IF(R23:R27={33},U23:U27))</f>
        <v>5000</v>
      </c>
      <c r="V29" s="190"/>
      <c r="W29" s="191"/>
      <c r="X29" s="104" t="s">
        <v>60</v>
      </c>
      <c r="Y29" s="21">
        <f t="array" ref="Y29">U29+SUM(IF(W23:W27=2,Y23:Y27))-SUM(IF(V23:V27={33},Y23:Y27))</f>
        <v>5000</v>
      </c>
      <c r="Z29" s="190"/>
      <c r="AA29" s="191"/>
      <c r="AB29" s="104" t="s">
        <v>60</v>
      </c>
      <c r="AC29" s="21">
        <f t="array" ref="AC29">Y29+SUM(IF(AA23:AA27=2,AC23:AC27))-SUM(IF(Z23:Z27={33},AC23:AC27))</f>
        <v>5000</v>
      </c>
      <c r="AE29" s="5">
        <v>23</v>
      </c>
      <c r="AF29" s="94"/>
      <c r="AG29" s="9" t="str">
        <f>January!AG29</f>
        <v>Medical</v>
      </c>
      <c r="AH29">
        <f t="array" ref="AH29">SUM(IF($B$7:$B$11=AE29,$E$7:$E$11),IF($F$7:$F$11=AE29,$I$7:$I$11),IF($J$7:$J$11=AE29,$M$7:$M$11),IF($N$7:$N$11=AE29,$Q$7:$Q$11),IF($R$7:$R$11=AE29,$U$7:$U$11),IF($V$7:$V$11=AE29,$Y$7:$Y$11),IF($Z$7:$Z$11=AE29,$AC$7:$AC$11),
IF($B$15:$B$19=AE29,$E$15:$E$19),IF($F$15:$F$19=AE29,$I$15:$I$19),IF($J$15:$J$19=AE29,$M$15:$M$19),IF($N$15:$N$19=AE29,$Q$15:$Q$19),IF($R$15:$R$19=AE29,$U$15:$U$19),IF($V$15:$V$19=AE29,$Y$15:$Y$19),IF($Z$15:$Z$19=AE29,$AC$15:$AC$19),
IF($B$23:$B$27=AE29,$E$23:$E$27),IF($F$23:$F$27=AE29,$I$23:$I$27),IF($J$23:$J$27=AE29,$M$23:$M$27),IF($N$23:$N$27=AE29,$Q$23:$Q$27),IF($R$23:$R$27=AE29,$U$23:$U$27),IF($V$23:$V$27=AE29,$Y$23:$Y$27),IF($Z$23:$Z$27=AE29,$AC$23:$AC$27),
IF($B$31:$B$35=AE29,$E$31:$E$35),IF($F$31:$F$35=AE29,$I$31:$I$35),IF($J$31:$J$35=AE29,$M$31:$M$35),IF($N$31:$N$35=AE29,$Q$31:$Q$35),IF($R$31:$R$35=AE29,$U$31:$U$35),IF($V$31:$V$35=AE29,$Y$31:$Y$35),IF($Z$31:$Z$35=AE29,$AC$31:$AC$35),
IF($B$39:$B$43=AE29,$E$39:$E$43),IF($F$39:$F$43=AE29,$I$39:$I$43),IF($J$39:$J$43=AE29,$M$39:$M$43),IF($N$39:$N$43=AE29,$Q$39:$Q$43),IF($R$39:$R$43=AE29,$U$39:$U$43),IF($V$39:$V$43=AE29,$Y$39:$Y$43),IF($Z$39:$Z$43=AE29,$AC$39:$AC$43),
IF($B$47:$B$51=AE29,$E$47:$E$51),IF($F$47:$F$51=AE29,$I$47:$I$51),IF($J$47:$J$51=AE29,$M$47:$M$51),IF($N$47:$N$51=AE29,$Q$47:$Q$51),IF($R$47:$R$51=AE29,$U$47:$U$51),IF($V$47:$V$51=AE29,$Y$47:$Y$51),IF($Z$47:$Z$51=AE29,$AC$47:$AC$51))</f>
        <v>0</v>
      </c>
      <c r="AJ29" s="5"/>
      <c r="AK29" s="5"/>
      <c r="AL29" s="9"/>
      <c r="AM29"/>
    </row>
    <row r="30" spans="2:39" ht="13.5" thickBot="1" x14ac:dyDescent="0.25">
      <c r="B30" s="192"/>
      <c r="C30" s="193"/>
      <c r="D30" s="105" t="s">
        <v>48</v>
      </c>
      <c r="E30" s="25">
        <f t="array" ref="E30">AC22+SUM(IF(C23:C27=3,E23:E27))-SUM(IF(B23:B27={34},E23:E27))</f>
        <v>-800</v>
      </c>
      <c r="F30" s="192"/>
      <c r="G30" s="193"/>
      <c r="H30" s="105" t="s">
        <v>48</v>
      </c>
      <c r="I30" s="25">
        <f t="array" ref="I30">E30+SUM(IF(G23:G27=3,I23:I27))-SUM(IF(F23:F27={34},I23:I27))</f>
        <v>-800</v>
      </c>
      <c r="J30" s="192"/>
      <c r="K30" s="193"/>
      <c r="L30" s="105" t="s">
        <v>48</v>
      </c>
      <c r="M30" s="25">
        <f t="array" ref="M30">I30+SUM(IF(K23:K27=3,M23:M27))-SUM(IF(J23:J27={34},M23:M27))</f>
        <v>-800</v>
      </c>
      <c r="N30" s="192"/>
      <c r="O30" s="193"/>
      <c r="P30" s="105" t="s">
        <v>48</v>
      </c>
      <c r="Q30" s="25">
        <f t="array" ref="Q30">M30+SUM(IF(O23:O27=3,Q23:Q27))-SUM(IF(N23:N27={34},Q23:Q27))</f>
        <v>-800</v>
      </c>
      <c r="R30" s="192"/>
      <c r="S30" s="193"/>
      <c r="T30" s="105" t="s">
        <v>48</v>
      </c>
      <c r="U30" s="25">
        <f t="array" ref="U30">Q30+SUM(IF(S23:S27=3,U23:U27))-SUM(IF(R23:R27={34},U23:U27))</f>
        <v>-800</v>
      </c>
      <c r="V30" s="192"/>
      <c r="W30" s="193"/>
      <c r="X30" s="105" t="s">
        <v>48</v>
      </c>
      <c r="Y30" s="25">
        <f t="array" ref="Y30">U30+SUM(IF(W23:W27=3,Y23:Y27))-SUM(IF(V23:V27={34},Y23:Y27))</f>
        <v>-800</v>
      </c>
      <c r="Z30" s="192"/>
      <c r="AA30" s="193"/>
      <c r="AB30" s="105" t="s">
        <v>48</v>
      </c>
      <c r="AC30" s="25">
        <f t="array" ref="AC30">Y30+SUM(IF(AA23:AA27=3,AC23:AC27))-SUM(IF(Z23:Z27={34},AC23:AC27))</f>
        <v>-800</v>
      </c>
      <c r="AE30" s="5">
        <v>24</v>
      </c>
      <c r="AF30" s="94"/>
      <c r="AG30" s="9" t="str">
        <f>January!AG30</f>
        <v>HairCare</v>
      </c>
      <c r="AH30">
        <f t="array" ref="AH30">SUM(IF($B$7:$B$11=AE30,$E$7:$E$11),IF($F$7:$F$11=AE30,$I$7:$I$11),IF($J$7:$J$11=AE30,$M$7:$M$11),IF($N$7:$N$11=AE30,$Q$7:$Q$11),IF($R$7:$R$11=AE30,$U$7:$U$11),IF($V$7:$V$11=AE30,$Y$7:$Y$11),IF($Z$7:$Z$11=AE30,$AC$7:$AC$11),
IF($B$15:$B$19=AE30,$E$15:$E$19),IF($F$15:$F$19=AE30,$I$15:$I$19),IF($J$15:$J$19=AE30,$M$15:$M$19),IF($N$15:$N$19=AE30,$Q$15:$Q$19),IF($R$15:$R$19=AE30,$U$15:$U$19),IF($V$15:$V$19=AE30,$Y$15:$Y$19),IF($Z$15:$Z$19=AE30,$AC$15:$AC$19),
IF($B$23:$B$27=AE30,$E$23:$E$27),IF($F$23:$F$27=AE30,$I$23:$I$27),IF($J$23:$J$27=AE30,$M$23:$M$27),IF($N$23:$N$27=AE30,$Q$23:$Q$27),IF($R$23:$R$27=AE30,$U$23:$U$27),IF($V$23:$V$27=AE30,$Y$23:$Y$27),IF($Z$23:$Z$27=AE30,$AC$23:$AC$27),
IF($B$31:$B$35=AE30,$E$31:$E$35),IF($F$31:$F$35=AE30,$I$31:$I$35),IF($J$31:$J$35=AE30,$M$31:$M$35),IF($N$31:$N$35=AE30,$Q$31:$Q$35),IF($R$31:$R$35=AE30,$U$31:$U$35),IF($V$31:$V$35=AE30,$Y$31:$Y$35),IF($Z$31:$Z$35=AE30,$AC$31:$AC$35),
IF($B$39:$B$43=AE30,$E$39:$E$43),IF($F$39:$F$43=AE30,$I$39:$I$43),IF($J$39:$J$43=AE30,$M$39:$M$43),IF($N$39:$N$43=AE30,$Q$39:$Q$43),IF($R$39:$R$43=AE30,$U$39:$U$43),IF($V$39:$V$43=AE30,$Y$39:$Y$43),IF($Z$39:$Z$43=AE30,$AC$39:$AC$43),
IF($B$47:$B$51=AE30,$E$47:$E$51),IF($F$47:$F$51=AE30,$I$47:$I$51),IF($J$47:$J$51=AE30,$M$47:$M$51),IF($N$47:$N$51=AE30,$Q$47:$Q$51),IF($R$47:$R$51=AE30,$U$47:$U$51),IF($V$47:$V$51=AE30,$Y$47:$Y$51),IF($Z$47:$Z$51=AE30,$AC$47:$AC$51))</f>
        <v>0</v>
      </c>
      <c r="AJ30" s="5"/>
      <c r="AK30" s="5"/>
      <c r="AL30" s="9"/>
    </row>
    <row r="31" spans="2:39" s="89" customFormat="1" x14ac:dyDescent="0.2">
      <c r="B31" s="91"/>
      <c r="C31" s="110"/>
      <c r="D31" s="103"/>
      <c r="E31" s="60"/>
      <c r="F31" s="92"/>
      <c r="G31" s="94"/>
      <c r="H31" s="104"/>
      <c r="I31" s="47"/>
      <c r="J31" s="92"/>
      <c r="K31" s="94"/>
      <c r="L31" s="104"/>
      <c r="M31" s="47"/>
      <c r="N31" s="92"/>
      <c r="O31" s="94"/>
      <c r="P31" s="104"/>
      <c r="Q31" s="56"/>
      <c r="R31" s="101"/>
      <c r="S31" s="111"/>
      <c r="T31" s="113"/>
      <c r="U31" s="100"/>
      <c r="V31" s="102"/>
      <c r="W31" s="96"/>
      <c r="X31" s="107"/>
      <c r="Y31" s="47"/>
      <c r="Z31" s="91"/>
      <c r="AA31" s="110"/>
      <c r="AB31" s="103"/>
      <c r="AC31" s="60"/>
      <c r="AE31" s="5">
        <v>25</v>
      </c>
      <c r="AF31" s="94"/>
      <c r="AG31" s="9" t="str">
        <f>January!AG31</f>
        <v>Clothing</v>
      </c>
      <c r="AH31">
        <f t="array" ref="AH31">SUM(IF($B$7:$B$11=AE31,$E$7:$E$11),IF($F$7:$F$11=AE31,$I$7:$I$11),IF($J$7:$J$11=AE31,$M$7:$M$11),IF($N$7:$N$11=AE31,$Q$7:$Q$11),IF($R$7:$R$11=AE31,$U$7:$U$11),IF($V$7:$V$11=AE31,$Y$7:$Y$11),IF($Z$7:$Z$11=AE31,$AC$7:$AC$11),
IF($B$15:$B$19=AE31,$E$15:$E$19),IF($F$15:$F$19=AE31,$I$15:$I$19),IF($J$15:$J$19=AE31,$M$15:$M$19),IF($N$15:$N$19=AE31,$Q$15:$Q$19),IF($R$15:$R$19=AE31,$U$15:$U$19),IF($V$15:$V$19=AE31,$Y$15:$Y$19),IF($Z$15:$Z$19=AE31,$AC$15:$AC$19),
IF($B$23:$B$27=AE31,$E$23:$E$27),IF($F$23:$F$27=AE31,$I$23:$I$27),IF($J$23:$J$27=AE31,$M$23:$M$27),IF($N$23:$N$27=AE31,$Q$23:$Q$27),IF($R$23:$R$27=AE31,$U$23:$U$27),IF($V$23:$V$27=AE31,$Y$23:$Y$27),IF($Z$23:$Z$27=AE31,$AC$23:$AC$27),
IF($B$31:$B$35=AE31,$E$31:$E$35),IF($F$31:$F$35=AE31,$I$31:$I$35),IF($J$31:$J$35=AE31,$M$31:$M$35),IF($N$31:$N$35=AE31,$Q$31:$Q$35),IF($R$31:$R$35=AE31,$U$31:$U$35),IF($V$31:$V$35=AE31,$Y$31:$Y$35),IF($Z$31:$Z$35=AE31,$AC$31:$AC$35),
IF($B$39:$B$43=AE31,$E$39:$E$43),IF($F$39:$F$43=AE31,$I$39:$I$43),IF($J$39:$J$43=AE31,$M$39:$M$43),IF($N$39:$N$43=AE31,$Q$39:$Q$43),IF($R$39:$R$43=AE31,$U$39:$U$43),IF($V$39:$V$43=AE31,$Y$39:$Y$43),IF($Z$39:$Z$43=AE31,$AC$39:$AC$43),
IF($B$47:$B$51=AE31,$E$47:$E$51),IF($F$47:$F$51=AE31,$I$47:$I$51),IF($J$47:$J$51=AE31,$M$47:$M$51),IF($N$47:$N$51=AE31,$Q$47:$Q$51),IF($R$47:$R$51=AE31,$U$47:$U$51),IF($V$47:$V$51=AE31,$Y$47:$Y$51),IF($Z$47:$Z$51=AE31,$AC$47:$AC$51))</f>
        <v>0</v>
      </c>
      <c r="AJ31" s="5"/>
      <c r="AK31" s="5"/>
      <c r="AL31" s="9"/>
      <c r="AM31"/>
    </row>
    <row r="32" spans="2:39" s="89" customFormat="1" x14ac:dyDescent="0.2">
      <c r="B32" s="92"/>
      <c r="C32" s="94"/>
      <c r="D32" s="104"/>
      <c r="E32" s="47"/>
      <c r="F32" s="92"/>
      <c r="G32" s="94"/>
      <c r="H32" s="104"/>
      <c r="I32" s="47"/>
      <c r="J32" s="92"/>
      <c r="K32" s="94"/>
      <c r="L32" s="104"/>
      <c r="M32" s="47"/>
      <c r="N32" s="92"/>
      <c r="O32" s="94"/>
      <c r="P32" s="104"/>
      <c r="Q32" s="56"/>
      <c r="R32" s="102"/>
      <c r="S32" s="96"/>
      <c r="T32" s="113"/>
      <c r="U32" s="56"/>
      <c r="V32" s="102"/>
      <c r="W32" s="96"/>
      <c r="X32" s="107"/>
      <c r="Y32" s="47"/>
      <c r="Z32" s="92"/>
      <c r="AA32" s="94"/>
      <c r="AB32" s="104"/>
      <c r="AC32" s="47"/>
      <c r="AE32" s="5">
        <v>26</v>
      </c>
      <c r="AF32" s="94"/>
      <c r="AG32" s="9" t="str">
        <f>January!AG32</f>
        <v>DayCare/School</v>
      </c>
      <c r="AH32">
        <f t="array" ref="AH32">SUM(IF($B$7:$B$11=AE32,$E$7:$E$11),IF($F$7:$F$11=AE32,$I$7:$I$11),IF($J$7:$J$11=AE32,$M$7:$M$11),IF($N$7:$N$11=AE32,$Q$7:$Q$11),IF($R$7:$R$11=AE32,$U$7:$U$11),IF($V$7:$V$11=AE32,$Y$7:$Y$11),IF($Z$7:$Z$11=AE32,$AC$7:$AC$11),
IF($B$15:$B$19=AE32,$E$15:$E$19),IF($F$15:$F$19=AE32,$I$15:$I$19),IF($J$15:$J$19=AE32,$M$15:$M$19),IF($N$15:$N$19=AE32,$Q$15:$Q$19),IF($R$15:$R$19=AE32,$U$15:$U$19),IF($V$15:$V$19=AE32,$Y$15:$Y$19),IF($Z$15:$Z$19=AE32,$AC$15:$AC$19),
IF($B$23:$B$27=AE32,$E$23:$E$27),IF($F$23:$F$27=AE32,$I$23:$I$27),IF($J$23:$J$27=AE32,$M$23:$M$27),IF($N$23:$N$27=AE32,$Q$23:$Q$27),IF($R$23:$R$27=AE32,$U$23:$U$27),IF($V$23:$V$27=AE32,$Y$23:$Y$27),IF($Z$23:$Z$27=AE32,$AC$23:$AC$27),
IF($B$31:$B$35=AE32,$E$31:$E$35),IF($F$31:$F$35=AE32,$I$31:$I$35),IF($J$31:$J$35=AE32,$M$31:$M$35),IF($N$31:$N$35=AE32,$Q$31:$Q$35),IF($R$31:$R$35=AE32,$U$31:$U$35),IF($V$31:$V$35=AE32,$Y$31:$Y$35),IF($Z$31:$Z$35=AE32,$AC$31:$AC$35),
IF($B$39:$B$43=AE32,$E$39:$E$43),IF($F$39:$F$43=AE32,$I$39:$I$43),IF($J$39:$J$43=AE32,$M$39:$M$43),IF($N$39:$N$43=AE32,$Q$39:$Q$43),IF($R$39:$R$43=AE32,$U$39:$U$43),IF($V$39:$V$43=AE32,$Y$39:$Y$43),IF($Z$39:$Z$43=AE32,$AC$39:$AC$43),
IF($B$47:$B$51=AE32,$E$47:$E$51),IF($F$47:$F$51=AE32,$I$47:$I$51),IF($J$47:$J$51=AE32,$M$47:$M$51),IF($N$47:$N$51=AE32,$Q$47:$Q$51),IF($R$47:$R$51=AE32,$U$47:$U$51),IF($V$47:$V$51=AE32,$Y$47:$Y$51),IF($Z$47:$Z$51=AE32,$AC$47:$AC$51))</f>
        <v>0</v>
      </c>
      <c r="AJ32" s="5"/>
      <c r="AK32" s="22"/>
      <c r="AL32" s="19"/>
      <c r="AM32"/>
    </row>
    <row r="33" spans="2:39" s="89" customFormat="1" x14ac:dyDescent="0.2">
      <c r="B33" s="92"/>
      <c r="C33" s="94"/>
      <c r="D33" s="104"/>
      <c r="E33" s="47"/>
      <c r="F33" s="92"/>
      <c r="G33" s="94"/>
      <c r="H33" s="104"/>
      <c r="I33" s="47"/>
      <c r="J33" s="92"/>
      <c r="K33" s="94"/>
      <c r="L33" s="104"/>
      <c r="M33" s="47"/>
      <c r="N33" s="92"/>
      <c r="O33" s="94"/>
      <c r="P33" s="104"/>
      <c r="Q33" s="56"/>
      <c r="R33" s="102"/>
      <c r="S33" s="96"/>
      <c r="T33" s="107"/>
      <c r="U33" s="56"/>
      <c r="V33" s="102"/>
      <c r="W33" s="96"/>
      <c r="X33" s="107"/>
      <c r="Y33" s="47"/>
      <c r="Z33" s="92"/>
      <c r="AA33" s="94"/>
      <c r="AB33" s="104"/>
      <c r="AC33" s="47"/>
      <c r="AE33" s="5">
        <v>27</v>
      </c>
      <c r="AF33" s="94"/>
      <c r="AG33" s="9" t="str">
        <f>January!AG33</f>
        <v>Car Insurance</v>
      </c>
      <c r="AH33">
        <f t="array" ref="AH33">SUM(IF($B$7:$B$11=AE33,$E$7:$E$11),IF($F$7:$F$11=AE33,$I$7:$I$11),IF($J$7:$J$11=AE33,$M$7:$M$11),IF($N$7:$N$11=AE33,$Q$7:$Q$11),IF($R$7:$R$11=AE33,$U$7:$U$11),IF($V$7:$V$11=AE33,$Y$7:$Y$11),IF($Z$7:$Z$11=AE33,$AC$7:$AC$11),
IF($B$15:$B$19=AE33,$E$15:$E$19),IF($F$15:$F$19=AE33,$I$15:$I$19),IF($J$15:$J$19=AE33,$M$15:$M$19),IF($N$15:$N$19=AE33,$Q$15:$Q$19),IF($R$15:$R$19=AE33,$U$15:$U$19),IF($V$15:$V$19=AE33,$Y$15:$Y$19),IF($Z$15:$Z$19=AE33,$AC$15:$AC$19),
IF($B$23:$B$27=AE33,$E$23:$E$27),IF($F$23:$F$27=AE33,$I$23:$I$27),IF($J$23:$J$27=AE33,$M$23:$M$27),IF($N$23:$N$27=AE33,$Q$23:$Q$27),IF($R$23:$R$27=AE33,$U$23:$U$27),IF($V$23:$V$27=AE33,$Y$23:$Y$27),IF($Z$23:$Z$27=AE33,$AC$23:$AC$27),
IF($B$31:$B$35=AE33,$E$31:$E$35),IF($F$31:$F$35=AE33,$I$31:$I$35),IF($J$31:$J$35=AE33,$M$31:$M$35),IF($N$31:$N$35=AE33,$Q$31:$Q$35),IF($R$31:$R$35=AE33,$U$31:$U$35),IF($V$31:$V$35=AE33,$Y$31:$Y$35),IF($Z$31:$Z$35=AE33,$AC$31:$AC$35),
IF($B$39:$B$43=AE33,$E$39:$E$43),IF($F$39:$F$43=AE33,$I$39:$I$43),IF($J$39:$J$43=AE33,$M$39:$M$43),IF($N$39:$N$43=AE33,$Q$39:$Q$43),IF($R$39:$R$43=AE33,$U$39:$U$43),IF($V$39:$V$43=AE33,$Y$39:$Y$43),IF($Z$39:$Z$43=AE33,$AC$39:$AC$43),
IF($B$47:$B$51=AE33,$E$47:$E$51),IF($F$47:$F$51=AE33,$I$47:$I$51),IF($J$47:$J$51=AE33,$M$47:$M$51),IF($N$47:$N$51=AE33,$Q$47:$Q$51),IF($R$47:$R$51=AE33,$U$47:$U$51),IF($V$47:$V$51=AE33,$Y$47:$Y$51),IF($Z$47:$Z$51=AE33,$AC$47:$AC$51))</f>
        <v>0</v>
      </c>
      <c r="AJ33" s="5"/>
      <c r="AK33" s="5"/>
      <c r="AL33" s="9"/>
      <c r="AM33"/>
    </row>
    <row r="34" spans="2:39" s="89" customFormat="1" x14ac:dyDescent="0.2">
      <c r="B34" s="92"/>
      <c r="C34" s="94"/>
      <c r="D34" s="104"/>
      <c r="E34" s="47"/>
      <c r="F34" s="92"/>
      <c r="G34" s="94"/>
      <c r="H34" s="104"/>
      <c r="I34" s="47"/>
      <c r="J34" s="92"/>
      <c r="K34" s="94"/>
      <c r="L34" s="104"/>
      <c r="M34" s="47"/>
      <c r="N34" s="92"/>
      <c r="O34" s="94"/>
      <c r="P34" s="104"/>
      <c r="Q34" s="47"/>
      <c r="R34" s="92"/>
      <c r="S34" s="94"/>
      <c r="T34" s="104"/>
      <c r="U34" s="47"/>
      <c r="V34" s="92"/>
      <c r="W34" s="94"/>
      <c r="X34" s="104"/>
      <c r="Y34" s="47"/>
      <c r="Z34" s="92"/>
      <c r="AA34" s="94"/>
      <c r="AB34" s="104"/>
      <c r="AC34" s="47"/>
      <c r="AE34" s="5">
        <v>28</v>
      </c>
      <c r="AF34" s="94"/>
      <c r="AG34" s="9" t="str">
        <f>January!AG34</f>
        <v>Realestate Taxes</v>
      </c>
      <c r="AH34">
        <f t="array" ref="AH34">SUM(IF($B$7:$B$11=AE34,$E$7:$E$11),IF($F$7:$F$11=AE34,$I$7:$I$11),IF($J$7:$J$11=AE34,$M$7:$M$11),IF($N$7:$N$11=AE34,$Q$7:$Q$11),IF($R$7:$R$11=AE34,$U$7:$U$11),IF($V$7:$V$11=AE34,$Y$7:$Y$11),IF($Z$7:$Z$11=AE34,$AC$7:$AC$11),
IF($B$15:$B$19=AE34,$E$15:$E$19),IF($F$15:$F$19=AE34,$I$15:$I$19),IF($J$15:$J$19=AE34,$M$15:$M$19),IF($N$15:$N$19=AE34,$Q$15:$Q$19),IF($R$15:$R$19=AE34,$U$15:$U$19),IF($V$15:$V$19=AE34,$Y$15:$Y$19),IF($Z$15:$Z$19=AE34,$AC$15:$AC$19),
IF($B$23:$B$27=AE34,$E$23:$E$27),IF($F$23:$F$27=AE34,$I$23:$I$27),IF($J$23:$J$27=AE34,$M$23:$M$27),IF($N$23:$N$27=AE34,$Q$23:$Q$27),IF($R$23:$R$27=AE34,$U$23:$U$27),IF($V$23:$V$27=AE34,$Y$23:$Y$27),IF($Z$23:$Z$27=AE34,$AC$23:$AC$27),
IF($B$31:$B$35=AE34,$E$31:$E$35),IF($F$31:$F$35=AE34,$I$31:$I$35),IF($J$31:$J$35=AE34,$M$31:$M$35),IF($N$31:$N$35=AE34,$Q$31:$Q$35),IF($R$31:$R$35=AE34,$U$31:$U$35),IF($V$31:$V$35=AE34,$Y$31:$Y$35),IF($Z$31:$Z$35=AE34,$AC$31:$AC$35),
IF($B$39:$B$43=AE34,$E$39:$E$43),IF($F$39:$F$43=AE34,$I$39:$I$43),IF($J$39:$J$43=AE34,$M$39:$M$43),IF($N$39:$N$43=AE34,$Q$39:$Q$43),IF($R$39:$R$43=AE34,$U$39:$U$43),IF($V$39:$V$43=AE34,$Y$39:$Y$43),IF($Z$39:$Z$43=AE34,$AC$39:$AC$43),
IF($B$47:$B$51=AE34,$E$47:$E$51),IF($F$47:$F$51=AE34,$I$47:$I$51),IF($J$47:$J$51=AE34,$M$47:$M$51),IF($N$47:$N$51=AE34,$Q$47:$Q$51),IF($R$47:$R$51=AE34,$U$47:$U$51),IF($V$47:$V$51=AE34,$Y$47:$Y$51),IF($Z$47:$Z$51=AE34,$AC$47:$AC$51))</f>
        <v>0</v>
      </c>
      <c r="AJ34" s="5"/>
      <c r="AK34" s="5"/>
      <c r="AL34" s="9"/>
      <c r="AM34"/>
    </row>
    <row r="35" spans="2:39" s="89" customFormat="1" x14ac:dyDescent="0.2">
      <c r="B35" s="92"/>
      <c r="C35" s="94"/>
      <c r="D35" s="104"/>
      <c r="E35" s="47"/>
      <c r="F35" s="92"/>
      <c r="G35" s="94"/>
      <c r="H35" s="104"/>
      <c r="I35" s="47"/>
      <c r="J35" s="92"/>
      <c r="K35" s="94"/>
      <c r="L35" s="104"/>
      <c r="M35" s="47"/>
      <c r="N35" s="92"/>
      <c r="O35" s="94"/>
      <c r="P35" s="104"/>
      <c r="Q35" s="47"/>
      <c r="R35" s="92"/>
      <c r="S35" s="94"/>
      <c r="T35" s="104"/>
      <c r="U35" s="47"/>
      <c r="V35" s="92"/>
      <c r="W35" s="94"/>
      <c r="X35" s="104"/>
      <c r="Y35" s="47"/>
      <c r="Z35" s="92"/>
      <c r="AA35" s="94"/>
      <c r="AB35" s="104"/>
      <c r="AC35" s="47"/>
      <c r="AE35" s="5">
        <v>29</v>
      </c>
      <c r="AF35" s="94"/>
      <c r="AG35" s="9" t="str">
        <f>January!AG35</f>
        <v>Home/Renters Insurance</v>
      </c>
      <c r="AH35">
        <f t="array" ref="AH35">SUM(IF($B$7:$B$11=AE35,$E$7:$E$11),IF($F$7:$F$11=AE35,$I$7:$I$11),IF($J$7:$J$11=AE35,$M$7:$M$11),IF($N$7:$N$11=AE35,$Q$7:$Q$11),IF($R$7:$R$11=AE35,$U$7:$U$11),IF($V$7:$V$11=AE35,$Y$7:$Y$11),IF($Z$7:$Z$11=AE35,$AC$7:$AC$11),
IF($B$15:$B$19=AE35,$E$15:$E$19),IF($F$15:$F$19=AE35,$I$15:$I$19),IF($J$15:$J$19=AE35,$M$15:$M$19),IF($N$15:$N$19=AE35,$Q$15:$Q$19),IF($R$15:$R$19=AE35,$U$15:$U$19),IF($V$15:$V$19=AE35,$Y$15:$Y$19),IF($Z$15:$Z$19=AE35,$AC$15:$AC$19),
IF($B$23:$B$27=AE35,$E$23:$E$27),IF($F$23:$F$27=AE35,$I$23:$I$27),IF($J$23:$J$27=AE35,$M$23:$M$27),IF($N$23:$N$27=AE35,$Q$23:$Q$27),IF($R$23:$R$27=AE35,$U$23:$U$27),IF($V$23:$V$27=AE35,$Y$23:$Y$27),IF($Z$23:$Z$27=AE35,$AC$23:$AC$27),
IF($B$31:$B$35=AE35,$E$31:$E$35),IF($F$31:$F$35=AE35,$I$31:$I$35),IF($J$31:$J$35=AE35,$M$31:$M$35),IF($N$31:$N$35=AE35,$Q$31:$Q$35),IF($R$31:$R$35=AE35,$U$31:$U$35),IF($V$31:$V$35=AE35,$Y$31:$Y$35),IF($Z$31:$Z$35=AE35,$AC$31:$AC$35),
IF($B$39:$B$43=AE35,$E$39:$E$43),IF($F$39:$F$43=AE35,$I$39:$I$43),IF($J$39:$J$43=AE35,$M$39:$M$43),IF($N$39:$N$43=AE35,$Q$39:$Q$43),IF($R$39:$R$43=AE35,$U$39:$U$43),IF($V$39:$V$43=AE35,$Y$39:$Y$43),IF($Z$39:$Z$43=AE35,$AC$39:$AC$43),
IF($B$47:$B$51=AE35,$E$47:$E$51),IF($F$47:$F$51=AE35,$I$47:$I$51),IF($J$47:$J$51=AE35,$M$47:$M$51),IF($N$47:$N$51=AE35,$Q$47:$Q$51),IF($R$47:$R$51=AE35,$U$47:$U$51),IF($V$47:$V$51=AE35,$Y$47:$Y$51),IF($Z$47:$Z$51=AE35,$AC$47:$AC$51))</f>
        <v>0</v>
      </c>
      <c r="AJ35" s="5"/>
      <c r="AK35" s="5"/>
      <c r="AL35" s="9"/>
      <c r="AM35"/>
    </row>
    <row r="36" spans="2:39" s="89" customFormat="1" x14ac:dyDescent="0.2">
      <c r="B36" s="190">
        <f>Z28+1</f>
        <v>17</v>
      </c>
      <c r="C36" s="191"/>
      <c r="D36" s="104" t="s">
        <v>51</v>
      </c>
      <c r="E36" s="47">
        <f t="array" ref="E36">AC28+SUM(IF(C31:C35=1,E31:E35))</f>
        <v>1200</v>
      </c>
      <c r="F36" s="190">
        <f>B36+1</f>
        <v>18</v>
      </c>
      <c r="G36" s="191"/>
      <c r="H36" s="104" t="s">
        <v>51</v>
      </c>
      <c r="I36" s="47">
        <f t="array" ref="I36">E36+SUM(IF(G31:G35=1,I31:I35))</f>
        <v>1200</v>
      </c>
      <c r="J36" s="190">
        <f>F36+1</f>
        <v>19</v>
      </c>
      <c r="K36" s="191"/>
      <c r="L36" s="104" t="s">
        <v>51</v>
      </c>
      <c r="M36" s="47">
        <f t="array" ref="M36">I36+SUM(IF(K31:K35=1,M31:M35))</f>
        <v>1200</v>
      </c>
      <c r="N36" s="190">
        <f>J36+1</f>
        <v>20</v>
      </c>
      <c r="O36" s="191"/>
      <c r="P36" s="104" t="s">
        <v>51</v>
      </c>
      <c r="Q36" s="47">
        <f t="array" ref="Q36">M36+SUM(IF(O31:O35=1,Q31:Q35))</f>
        <v>1200</v>
      </c>
      <c r="R36" s="190">
        <f>N36+1</f>
        <v>21</v>
      </c>
      <c r="S36" s="191"/>
      <c r="T36" s="104" t="s">
        <v>51</v>
      </c>
      <c r="U36" s="47">
        <f t="array" ref="U36">Q36+SUM(IF(S31:S35=1,U31:U35))</f>
        <v>1200</v>
      </c>
      <c r="V36" s="190">
        <f>R36+1</f>
        <v>22</v>
      </c>
      <c r="W36" s="191"/>
      <c r="X36" s="104" t="s">
        <v>51</v>
      </c>
      <c r="Y36" s="47">
        <f t="array" ref="Y36">U36+SUM(IF(W31:W35=1,Y31:Y35))</f>
        <v>1200</v>
      </c>
      <c r="Z36" s="190">
        <f>V36+1</f>
        <v>23</v>
      </c>
      <c r="AA36" s="191"/>
      <c r="AB36" s="104" t="s">
        <v>51</v>
      </c>
      <c r="AC36" s="47">
        <f t="array" ref="AC36">Y36+SUM(IF(AA31:AA35=1,AC31:AC35))</f>
        <v>1200</v>
      </c>
      <c r="AE36" s="5">
        <v>30</v>
      </c>
      <c r="AF36" s="94"/>
      <c r="AG36" s="9" t="str">
        <f>January!AG36</f>
        <v>Home Improvement</v>
      </c>
      <c r="AH36">
        <f t="array" ref="AH36">SUM(IF($B$7:$B$11=AE36,$E$7:$E$11),IF($F$7:$F$11=AE36,$I$7:$I$11),IF($J$7:$J$11=AE36,$M$7:$M$11),IF($N$7:$N$11=AE36,$Q$7:$Q$11),IF($R$7:$R$11=AE36,$U$7:$U$11),IF($V$7:$V$11=AE36,$Y$7:$Y$11),IF($Z$7:$Z$11=AE36,$AC$7:$AC$11),
IF($B$15:$B$19=AE36,$E$15:$E$19),IF($F$15:$F$19=AE36,$I$15:$I$19),IF($J$15:$J$19=AE36,$M$15:$M$19),IF($N$15:$N$19=AE36,$Q$15:$Q$19),IF($R$15:$R$19=AE36,$U$15:$U$19),IF($V$15:$V$19=AE36,$Y$15:$Y$19),IF($Z$15:$Z$19=AE36,$AC$15:$AC$19),
IF($B$23:$B$27=AE36,$E$23:$E$27),IF($F$23:$F$27=AE36,$I$23:$I$27),IF($J$23:$J$27=AE36,$M$23:$M$27),IF($N$23:$N$27=AE36,$Q$23:$Q$27),IF($R$23:$R$27=AE36,$U$23:$U$27),IF($V$23:$V$27=AE36,$Y$23:$Y$27),IF($Z$23:$Z$27=AE36,$AC$23:$AC$27),
IF($B$31:$B$35=AE36,$E$31:$E$35),IF($F$31:$F$35=AE36,$I$31:$I$35),IF($J$31:$J$35=AE36,$M$31:$M$35),IF($N$31:$N$35=AE36,$Q$31:$Q$35),IF($R$31:$R$35=AE36,$U$31:$U$35),IF($V$31:$V$35=AE36,$Y$31:$Y$35),IF($Z$31:$Z$35=AE36,$AC$31:$AC$35),
IF($B$39:$B$43=AE36,$E$39:$E$43),IF($F$39:$F$43=AE36,$I$39:$I$43),IF($J$39:$J$43=AE36,$M$39:$M$43),IF($N$39:$N$43=AE36,$Q$39:$Q$43),IF($R$39:$R$43=AE36,$U$39:$U$43),IF($V$39:$V$43=AE36,$Y$39:$Y$43),IF($Z$39:$Z$43=AE36,$AC$39:$AC$43),
IF($B$47:$B$51=AE36,$E$47:$E$51),IF($F$47:$F$51=AE36,$I$47:$I$51),IF($J$47:$J$51=AE36,$M$47:$M$51),IF($N$47:$N$51=AE36,$Q$47:$Q$51),IF($R$47:$R$51=AE36,$U$47:$U$51),IF($V$47:$V$51=AE36,$Y$47:$Y$51),IF($Z$47:$Z$51=AE36,$AC$47:$AC$51))</f>
        <v>0</v>
      </c>
      <c r="AJ36" s="5"/>
      <c r="AK36" s="5"/>
      <c r="AL36" s="9"/>
      <c r="AM36"/>
    </row>
    <row r="37" spans="2:39" s="89" customFormat="1" x14ac:dyDescent="0.2">
      <c r="B37" s="190"/>
      <c r="C37" s="191"/>
      <c r="D37" s="104" t="s">
        <v>60</v>
      </c>
      <c r="E37" s="21">
        <f t="array" ref="E37">AC29+SUM(IF(C31:C35=2,E31:E35))-SUM(IF(B31:B35={33},E31:E35))</f>
        <v>5000</v>
      </c>
      <c r="F37" s="190"/>
      <c r="G37" s="191"/>
      <c r="H37" s="104" t="s">
        <v>60</v>
      </c>
      <c r="I37" s="21">
        <f t="array" ref="I37">E37+SUM(IF(G31:G35=2,I31:I35))-SUM(IF(F31:F35={33},I31:I35))</f>
        <v>5000</v>
      </c>
      <c r="J37" s="190"/>
      <c r="K37" s="191"/>
      <c r="L37" s="104" t="s">
        <v>60</v>
      </c>
      <c r="M37" s="21">
        <f t="array" ref="M37">I37+SUM(IF(K31:K35=2,M31:M35))-SUM(IF(J31:J35={33},M31:M35))</f>
        <v>5000</v>
      </c>
      <c r="N37" s="190"/>
      <c r="O37" s="191"/>
      <c r="P37" s="104" t="s">
        <v>60</v>
      </c>
      <c r="Q37" s="21">
        <f t="array" ref="Q37">M37+SUM(IF(O31:O35=2,Q31:Q35))-SUM(IF(N31:N35={33},Q31:Q35))</f>
        <v>5000</v>
      </c>
      <c r="R37" s="190"/>
      <c r="S37" s="191"/>
      <c r="T37" s="104" t="s">
        <v>60</v>
      </c>
      <c r="U37" s="21">
        <f t="array" ref="U37">Q37+SUM(IF(S31:S35=2,U31:U35))-SUM(IF(R31:R35={33},U31:U35))</f>
        <v>5000</v>
      </c>
      <c r="V37" s="190"/>
      <c r="W37" s="191"/>
      <c r="X37" s="104" t="s">
        <v>60</v>
      </c>
      <c r="Y37" s="21">
        <f t="array" ref="Y37">U37+SUM(IF(W31:W35=2,Y31:Y35))-SUM(IF(V31:V35={33},Y31:Y35))</f>
        <v>5000</v>
      </c>
      <c r="Z37" s="190"/>
      <c r="AA37" s="191"/>
      <c r="AB37" s="104" t="s">
        <v>60</v>
      </c>
      <c r="AC37" s="21">
        <f t="array" ref="AC37">Y37+SUM(IF(AA31:AA35=2,AC31:AC35))-SUM(IF(Z31:Z35={33},AC31:AC35))</f>
        <v>5000</v>
      </c>
      <c r="AE37" s="5">
        <v>31</v>
      </c>
      <c r="AF37" s="94"/>
      <c r="AG37" s="9" t="str">
        <f>January!AG37</f>
        <v>Other Expenses</v>
      </c>
      <c r="AH37">
        <f t="array" ref="AH37">SUM(IF($B$7:$B$11=AE37,$E$7:$E$11),IF($F$7:$F$11=AE37,$I$7:$I$11),IF($J$7:$J$11=AE37,$M$7:$M$11),IF($N$7:$N$11=AE37,$Q$7:$Q$11),IF($R$7:$R$11=AE37,$U$7:$U$11),IF($V$7:$V$11=AE37,$Y$7:$Y$11),IF($Z$7:$Z$11=AE37,$AC$7:$AC$11),
IF($B$15:$B$19=AE37,$E$15:$E$19),IF($F$15:$F$19=AE37,$I$15:$I$19),IF($J$15:$J$19=AE37,$M$15:$M$19),IF($N$15:$N$19=AE37,$Q$15:$Q$19),IF($R$15:$R$19=AE37,$U$15:$U$19),IF($V$15:$V$19=AE37,$Y$15:$Y$19),IF($Z$15:$Z$19=AE37,$AC$15:$AC$19),
IF($B$23:$B$27=AE37,$E$23:$E$27),IF($F$23:$F$27=AE37,$I$23:$I$27),IF($J$23:$J$27=AE37,$M$23:$M$27),IF($N$23:$N$27=AE37,$Q$23:$Q$27),IF($R$23:$R$27=AE37,$U$23:$U$27),IF($V$23:$V$27=AE37,$Y$23:$Y$27),IF($Z$23:$Z$27=AE37,$AC$23:$AC$27),
IF($B$31:$B$35=AE37,$E$31:$E$35),IF($F$31:$F$35=AE37,$I$31:$I$35),IF($J$31:$J$35=AE37,$M$31:$M$35),IF($N$31:$N$35=AE37,$Q$31:$Q$35),IF($R$31:$R$35=AE37,$U$31:$U$35),IF($V$31:$V$35=AE37,$Y$31:$Y$35),IF($Z$31:$Z$35=AE37,$AC$31:$AC$35),
IF($B$39:$B$43=AE37,$E$39:$E$43),IF($F$39:$F$43=AE37,$I$39:$I$43),IF($J$39:$J$43=AE37,$M$39:$M$43),IF($N$39:$N$43=AE37,$Q$39:$Q$43),IF($R$39:$R$43=AE37,$U$39:$U$43),IF($V$39:$V$43=AE37,$Y$39:$Y$43),IF($Z$39:$Z$43=AE37,$AC$39:$AC$43),
IF($B$47:$B$51=AE37,$E$47:$E$51),IF($F$47:$F$51=AE37,$I$47:$I$51),IF($J$47:$J$51=AE37,$M$47:$M$51),IF($N$47:$N$51=AE37,$Q$47:$Q$51),IF($R$47:$R$51=AE37,$U$47:$U$51),IF($V$47:$V$51=AE37,$Y$47:$Y$51),IF($Z$47:$Z$51=AE37,$AC$47:$AC$51))</f>
        <v>0</v>
      </c>
      <c r="AJ37" s="5"/>
      <c r="AK37" s="5"/>
      <c r="AL37" s="9"/>
      <c r="AM37"/>
    </row>
    <row r="38" spans="2:39" ht="13.5" thickBot="1" x14ac:dyDescent="0.25">
      <c r="B38" s="192"/>
      <c r="C38" s="193"/>
      <c r="D38" s="105" t="s">
        <v>48</v>
      </c>
      <c r="E38" s="25">
        <f t="array" ref="E38">AC30+SUM(IF(C31:C35=3,E31:E35))-SUM(IF(B31:B35={34},E31:E35))</f>
        <v>-800</v>
      </c>
      <c r="F38" s="192"/>
      <c r="G38" s="193"/>
      <c r="H38" s="105" t="s">
        <v>48</v>
      </c>
      <c r="I38" s="25">
        <f t="array" ref="I38">E38+SUM(IF(G31:G35=3,I31:I35))-SUM(IF(F31:F35={34},I31:I35))</f>
        <v>-800</v>
      </c>
      <c r="J38" s="192"/>
      <c r="K38" s="193"/>
      <c r="L38" s="105" t="s">
        <v>48</v>
      </c>
      <c r="M38" s="25">
        <f t="array" ref="M38">I38+SUM(IF(K31:K35=3,M31:M35))-SUM(IF(J31:J35={34},M31:M35))</f>
        <v>-800</v>
      </c>
      <c r="N38" s="192"/>
      <c r="O38" s="193"/>
      <c r="P38" s="105" t="s">
        <v>48</v>
      </c>
      <c r="Q38" s="25">
        <f t="array" ref="Q38">M38+SUM(IF(O31:O35=3,Q31:Q35))-SUM(IF(N31:N35={34},Q31:Q35))</f>
        <v>-800</v>
      </c>
      <c r="R38" s="192"/>
      <c r="S38" s="193"/>
      <c r="T38" s="105" t="s">
        <v>48</v>
      </c>
      <c r="U38" s="25">
        <f t="array" ref="U38">Q38+SUM(IF(S31:S35=3,U31:U35))-SUM(IF(R31:R35={34},U31:U35))</f>
        <v>-800</v>
      </c>
      <c r="V38" s="192"/>
      <c r="W38" s="193"/>
      <c r="X38" s="105" t="s">
        <v>48</v>
      </c>
      <c r="Y38" s="25">
        <f t="array" ref="Y38">U38+SUM(IF(W31:W35=3,Y31:Y35))-SUM(IF(V31:V35={34},Y31:Y35))</f>
        <v>-800</v>
      </c>
      <c r="Z38" s="192"/>
      <c r="AA38" s="193"/>
      <c r="AB38" s="105" t="s">
        <v>48</v>
      </c>
      <c r="AC38" s="25">
        <f t="array" ref="AC38">Y38+SUM(IF(AA31:AA35=3,AC31:AC35))-SUM(IF(Z31:Z35={34},AC31:AC35))</f>
        <v>-800</v>
      </c>
      <c r="AE38" s="5">
        <v>32</v>
      </c>
      <c r="AF38" s="94"/>
      <c r="AG38" s="9" t="str">
        <f>January!AG38</f>
        <v>Add't Exp. (Furnishing)</v>
      </c>
      <c r="AH38">
        <f t="array" ref="AH38">SUM(IF($B$7:$B$11=AE38,$E$7:$E$11),IF($F$7:$F$11=AE38,$I$7:$I$11),IF($J$7:$J$11=AE38,$M$7:$M$11),IF($N$7:$N$11=AE38,$Q$7:$Q$11),IF($R$7:$R$11=AE38,$U$7:$U$11),IF($V$7:$V$11=AE38,$Y$7:$Y$11),IF($Z$7:$Z$11=AE38,$AC$7:$AC$11),
IF($B$15:$B$19=AE38,$E$15:$E$19),IF($F$15:$F$19=AE38,$I$15:$I$19),IF($J$15:$J$19=AE38,$M$15:$M$19),IF($N$15:$N$19=AE38,$Q$15:$Q$19),IF($R$15:$R$19=AE38,$U$15:$U$19),IF($V$15:$V$19=AE38,$Y$15:$Y$19),IF($Z$15:$Z$19=AE38,$AC$15:$AC$19),
IF($B$23:$B$27=AE38,$E$23:$E$27),IF($F$23:$F$27=AE38,$I$23:$I$27),IF($J$23:$J$27=AE38,$M$23:$M$27),IF($N$23:$N$27=AE38,$Q$23:$Q$27),IF($R$23:$R$27=AE38,$U$23:$U$27),IF($V$23:$V$27=AE38,$Y$23:$Y$27),IF($Z$23:$Z$27=AE38,$AC$23:$AC$27),
IF($B$31:$B$35=AE38,$E$31:$E$35),IF($F$31:$F$35=AE38,$I$31:$I$35),IF($J$31:$J$35=AE38,$M$31:$M$35),IF($N$31:$N$35=AE38,$Q$31:$Q$35),IF($R$31:$R$35=AE38,$U$31:$U$35),IF($V$31:$V$35=AE38,$Y$31:$Y$35),IF($Z$31:$Z$35=AE38,$AC$31:$AC$35),
IF($B$39:$B$43=AE38,$E$39:$E$43),IF($F$39:$F$43=AE38,$I$39:$I$43),IF($J$39:$J$43=AE38,$M$39:$M$43),IF($N$39:$N$43=AE38,$Q$39:$Q$43),IF($R$39:$R$43=AE38,$U$39:$U$43),IF($V$39:$V$43=AE38,$Y$39:$Y$43),IF($Z$39:$Z$43=AE38,$AC$39:$AC$43),
IF($B$47:$B$51=AE38,$E$47:$E$51),IF($F$47:$F$51=AE38,$I$47:$I$51),IF($J$47:$J$51=AE38,$M$47:$M$51),IF($N$47:$N$51=AE38,$Q$47:$Q$51),IF($R$47:$R$51=AE38,$U$47:$U$51),IF($V$47:$V$51=AE38,$Y$47:$Y$51),IF($Z$47:$Z$51=AE38,$AC$47:$AC$51))</f>
        <v>0</v>
      </c>
      <c r="AJ38" s="5"/>
      <c r="AK38" s="5"/>
      <c r="AL38" s="9"/>
    </row>
    <row r="39" spans="2:39" s="89" customFormat="1" x14ac:dyDescent="0.2">
      <c r="B39" s="91"/>
      <c r="C39" s="110"/>
      <c r="D39" s="103"/>
      <c r="E39" s="60"/>
      <c r="F39" s="92"/>
      <c r="G39" s="94"/>
      <c r="H39" s="104"/>
      <c r="I39" s="47"/>
      <c r="J39" s="92"/>
      <c r="K39" s="94"/>
      <c r="L39" s="104"/>
      <c r="M39" s="47"/>
      <c r="N39" s="101"/>
      <c r="O39" s="111"/>
      <c r="P39" s="106"/>
      <c r="Q39" s="100"/>
      <c r="R39" s="101"/>
      <c r="S39" s="111"/>
      <c r="T39" s="106"/>
      <c r="U39" s="100"/>
      <c r="V39" s="101"/>
      <c r="W39" s="111"/>
      <c r="X39" s="106"/>
      <c r="Y39" s="100"/>
      <c r="Z39" s="101"/>
      <c r="AA39" s="111"/>
      <c r="AB39" s="106"/>
      <c r="AC39" s="100"/>
      <c r="AE39" s="93">
        <v>33</v>
      </c>
      <c r="AF39" s="94"/>
      <c r="AG39" s="14" t="s">
        <v>64</v>
      </c>
      <c r="AH39">
        <f t="array" ref="AH39">SUM(IF($B$7:$B$11=AE39,$E$7:$E$11),IF($F$7:$F$11=AE39,$I$7:$I$11),IF($J$7:$J$11=AE39,$M$7:$M$11),IF($N$7:$N$11=AE39,$Q$7:$Q$11),IF($R$7:$R$11=AE39,$U$7:$U$11),IF($V$7:$V$11=AE39,$Y$7:$Y$11),IF($Z$7:$Z$11=AE39,$AC$7:$AC$11),
IF($B$15:$B$19=AE39,$E$15:$E$19),IF($F$15:$F$19=AE39,$I$15:$I$19),IF($J$15:$J$19=AE39,$M$15:$M$19),IF($N$15:$N$19=AE39,$Q$15:$Q$19),IF($R$15:$R$19=AE39,$U$15:$U$19),IF($V$15:$V$19=AE39,$Y$15:$Y$19),IF($Z$15:$Z$19=AE39,$AC$15:$AC$19),
IF($B$23:$B$27=AE39,$E$23:$E$27),IF($F$23:$F$27=AE39,$I$23:$I$27),IF($J$23:$J$27=AE39,$M$23:$M$27),IF($N$23:$N$27=AE39,$Q$23:$Q$27),IF($R$23:$R$27=AE39,$U$23:$U$27),IF($V$23:$V$27=AE39,$Y$23:$Y$27),IF($Z$23:$Z$27=AE39,$AC$23:$AC$27),
IF($B$31:$B$35=AE39,$E$31:$E$35),IF($F$31:$F$35=AE39,$I$31:$I$35),IF($J$31:$J$35=AE39,$M$31:$M$35),IF($N$31:$N$35=AE39,$Q$31:$Q$35),IF($R$31:$R$35=AE39,$U$31:$U$35),IF($V$31:$V$35=AE39,$Y$31:$Y$35),IF($Z$31:$Z$35=AE39,$AC$31:$AC$35),
IF($B$39:$B$43=AE39,$E$39:$E$43),IF($F$39:$F$43=AE39,$I$39:$I$43),IF($J$39:$J$43=AE39,$M$39:$M$43),IF($N$39:$N$43=AE39,$Q$39:$Q$43),IF($R$39:$R$43=AE39,$U$39:$U$43),IF($V$39:$V$43=AE39,$Y$39:$Y$43),IF($Z$39:$Z$43=AE39,$AC$39:$AC$43),
IF($B$47:$B$51=AE39,$E$47:$E$51),IF($F$47:$F$51=AE39,$I$47:$I$51),IF($J$47:$J$51=AE39,$M$47:$M$51),IF($N$47:$N$51=AE39,$Q$47:$Q$51),IF($R$47:$R$51=AE39,$U$47:$U$51),IF($V$47:$V$51=AE39,$Y$47:$Y$51),IF($Z$47:$Z$51=AE39,$AC$47:$AC$51))</f>
        <v>0</v>
      </c>
      <c r="AM39"/>
    </row>
    <row r="40" spans="2:39" s="89" customFormat="1" x14ac:dyDescent="0.2">
      <c r="B40" s="92"/>
      <c r="C40" s="94"/>
      <c r="D40" s="104"/>
      <c r="E40" s="47"/>
      <c r="F40" s="92"/>
      <c r="G40" s="94"/>
      <c r="H40" s="107"/>
      <c r="I40" s="47"/>
      <c r="J40" s="92"/>
      <c r="K40" s="94"/>
      <c r="L40" s="104"/>
      <c r="M40" s="47"/>
      <c r="N40" s="102"/>
      <c r="O40" s="96"/>
      <c r="P40" s="107"/>
      <c r="Q40" s="56"/>
      <c r="R40" s="102"/>
      <c r="S40" s="96"/>
      <c r="T40" s="107"/>
      <c r="U40" s="56"/>
      <c r="V40" s="102"/>
      <c r="W40" s="96"/>
      <c r="X40" s="107"/>
      <c r="Y40" s="56"/>
      <c r="Z40" s="102"/>
      <c r="AA40" s="96"/>
      <c r="AB40" s="107"/>
      <c r="AC40" s="56"/>
      <c r="AE40" s="93">
        <v>34</v>
      </c>
      <c r="AF40" s="94"/>
      <c r="AG40" s="14" t="s">
        <v>63</v>
      </c>
      <c r="AH40">
        <f t="array" ref="AH40">SUM(IF($B$7:$B$11=AE40,$E$7:$E$11),IF($F$7:$F$11=AE40,$I$7:$I$11),IF($J$7:$J$11=AE40,$M$7:$M$11),IF($N$7:$N$11=AE40,$Q$7:$Q$11),IF($R$7:$R$11=AE40,$U$7:$U$11),IF($V$7:$V$11=AE40,$Y$7:$Y$11),IF($Z$7:$Z$11=AE40,$AC$7:$AC$11),
IF($B$15:$B$19=AE40,$E$15:$E$19),IF($F$15:$F$19=AE40,$I$15:$I$19),IF($J$15:$J$19=AE40,$M$15:$M$19),IF($N$15:$N$19=AE40,$Q$15:$Q$19),IF($R$15:$R$19=AE40,$U$15:$U$19),IF($V$15:$V$19=AE40,$Y$15:$Y$19),IF($Z$15:$Z$19=AE40,$AC$15:$AC$19),
IF($B$23:$B$27=AE40,$E$23:$E$27),IF($F$23:$F$27=AE40,$I$23:$I$27),IF($J$23:$J$27=AE40,$M$23:$M$27),IF($N$23:$N$27=AE40,$Q$23:$Q$27),IF($R$23:$R$27=AE40,$U$23:$U$27),IF($V$23:$V$27=AE40,$Y$23:$Y$27),IF($Z$23:$Z$27=AE40,$AC$23:$AC$27),
IF($B$31:$B$35=AE40,$E$31:$E$35),IF($F$31:$F$35=AE40,$I$31:$I$35),IF($J$31:$J$35=AE40,$M$31:$M$35),IF($N$31:$N$35=AE40,$Q$31:$Q$35),IF($R$31:$R$35=AE40,$U$31:$U$35),IF($V$31:$V$35=AE40,$Y$31:$Y$35),IF($Z$31:$Z$35=AE40,$AC$31:$AC$35),
IF($B$39:$B$43=AE40,$E$39:$E$43),IF($F$39:$F$43=AE40,$I$39:$I$43),IF($J$39:$J$43=AE40,$M$39:$M$43),IF($N$39:$N$43=AE40,$Q$39:$Q$43),IF($R$39:$R$43=AE40,$U$39:$U$43),IF($V$39:$V$43=AE40,$Y$39:$Y$43),IF($Z$39:$Z$43=AE40,$AC$39:$AC$43),
IF($B$47:$B$51=AE40,$E$47:$E$51),IF($F$47:$F$51=AE40,$I$47:$I$51),IF($J$47:$J$51=AE40,$M$47:$M$51),IF($N$47:$N$51=AE40,$Q$47:$Q$51),IF($R$47:$R$51=AE40,$U$47:$U$51),IF($V$47:$V$51=AE40,$Y$47:$Y$51),IF($Z$47:$Z$51=AE40,$AC$47:$AC$51))</f>
        <v>0</v>
      </c>
      <c r="AK40" s="93"/>
      <c r="AL40" s="94"/>
      <c r="AM40"/>
    </row>
    <row r="41" spans="2:39" s="89" customFormat="1" x14ac:dyDescent="0.2">
      <c r="B41" s="92"/>
      <c r="C41" s="94"/>
      <c r="D41" s="104"/>
      <c r="E41" s="47"/>
      <c r="F41" s="92"/>
      <c r="G41" s="94"/>
      <c r="H41" s="107"/>
      <c r="I41" s="47"/>
      <c r="J41" s="92"/>
      <c r="K41" s="94"/>
      <c r="L41" s="104"/>
      <c r="M41" s="47"/>
      <c r="N41" s="102"/>
      <c r="O41" s="96"/>
      <c r="P41" s="107"/>
      <c r="Q41" s="56"/>
      <c r="R41" s="102"/>
      <c r="S41" s="96"/>
      <c r="T41" s="107"/>
      <c r="U41" s="56"/>
      <c r="V41" s="102"/>
      <c r="W41" s="96"/>
      <c r="X41" s="107"/>
      <c r="Y41" s="56"/>
      <c r="Z41" s="102"/>
      <c r="AA41" s="96"/>
      <c r="AB41" s="107"/>
      <c r="AC41" s="56"/>
      <c r="AE41" s="93"/>
      <c r="AF41" s="94"/>
      <c r="AG41" s="14"/>
      <c r="AH41"/>
      <c r="AK41" s="93"/>
      <c r="AL41" s="94"/>
      <c r="AM41"/>
    </row>
    <row r="42" spans="2:39" s="89" customFormat="1" x14ac:dyDescent="0.2">
      <c r="B42" s="92"/>
      <c r="C42" s="94"/>
      <c r="D42" s="104"/>
      <c r="E42" s="47"/>
      <c r="F42" s="92"/>
      <c r="G42" s="94"/>
      <c r="H42" s="104"/>
      <c r="I42" s="47"/>
      <c r="J42" s="92"/>
      <c r="K42" s="94"/>
      <c r="L42" s="104"/>
      <c r="M42" s="47"/>
      <c r="N42" s="102"/>
      <c r="O42" s="96"/>
      <c r="P42" s="107"/>
      <c r="Q42" s="56"/>
      <c r="R42" s="102"/>
      <c r="S42" s="96"/>
      <c r="T42" s="107"/>
      <c r="U42" s="56"/>
      <c r="V42" s="102"/>
      <c r="W42" s="96"/>
      <c r="X42" s="107"/>
      <c r="Y42" s="56"/>
      <c r="Z42" s="102"/>
      <c r="AA42" s="96"/>
      <c r="AB42" s="107"/>
      <c r="AC42" s="56"/>
      <c r="AE42" s="95"/>
      <c r="AF42" s="96"/>
      <c r="AG42" s="97"/>
      <c r="AH42"/>
      <c r="AK42" s="93"/>
      <c r="AL42" s="94"/>
      <c r="AM42"/>
    </row>
    <row r="43" spans="2:39" s="89" customFormat="1" x14ac:dyDescent="0.2">
      <c r="B43" s="92"/>
      <c r="C43" s="94"/>
      <c r="D43" s="104"/>
      <c r="E43" s="47"/>
      <c r="F43" s="92"/>
      <c r="G43" s="94"/>
      <c r="H43" s="104"/>
      <c r="I43" s="47"/>
      <c r="J43" s="92"/>
      <c r="K43" s="94"/>
      <c r="L43" s="104"/>
      <c r="M43" s="47"/>
      <c r="N43" s="102"/>
      <c r="O43" s="96"/>
      <c r="P43" s="107"/>
      <c r="Q43" s="56"/>
      <c r="R43" s="102"/>
      <c r="S43" s="96"/>
      <c r="T43" s="107"/>
      <c r="U43" s="56"/>
      <c r="V43" s="102"/>
      <c r="W43" s="96"/>
      <c r="X43" s="107"/>
      <c r="Y43" s="56"/>
      <c r="Z43" s="102"/>
      <c r="AA43" s="96"/>
      <c r="AB43" s="107"/>
      <c r="AC43" s="56"/>
      <c r="AK43" s="93"/>
      <c r="AL43" s="94"/>
      <c r="AM43"/>
    </row>
    <row r="44" spans="2:39" s="89" customFormat="1" x14ac:dyDescent="0.2">
      <c r="B44" s="190">
        <f>Z36+1</f>
        <v>24</v>
      </c>
      <c r="C44" s="191"/>
      <c r="D44" s="104" t="s">
        <v>51</v>
      </c>
      <c r="E44" s="47">
        <f t="array" ref="E44">AC36+SUM(IF(C39:C43=1,E39:E43))</f>
        <v>1200</v>
      </c>
      <c r="F44" s="190">
        <f>B44+1</f>
        <v>25</v>
      </c>
      <c r="G44" s="191"/>
      <c r="H44" s="104" t="s">
        <v>51</v>
      </c>
      <c r="I44" s="47">
        <f t="array" ref="I44">E44+SUM(IF(G39:G43=1,I39:I43))</f>
        <v>1200</v>
      </c>
      <c r="J44" s="190">
        <f>F44+1</f>
        <v>26</v>
      </c>
      <c r="K44" s="191"/>
      <c r="L44" s="104" t="s">
        <v>51</v>
      </c>
      <c r="M44" s="47">
        <f t="array" ref="M44">I44+SUM(IF(K39:K43=1,M39:M43))</f>
        <v>1200</v>
      </c>
      <c r="N44" s="173">
        <f>J44+1</f>
        <v>27</v>
      </c>
      <c r="O44" s="174"/>
      <c r="P44" s="107" t="s">
        <v>51</v>
      </c>
      <c r="Q44" s="56">
        <f t="array" ref="Q44">M44+SUM(IF(O39:O43=1,Q39:Q43))</f>
        <v>1200</v>
      </c>
      <c r="R44" s="173">
        <f>N44+1</f>
        <v>28</v>
      </c>
      <c r="S44" s="174"/>
      <c r="T44" s="107" t="s">
        <v>51</v>
      </c>
      <c r="U44" s="56">
        <f t="array" ref="U44">Q44+SUM(IF(S39:S43=1,U39:U43))</f>
        <v>1200</v>
      </c>
      <c r="V44" s="173">
        <f>R44+1</f>
        <v>29</v>
      </c>
      <c r="W44" s="174"/>
      <c r="X44" s="107" t="s">
        <v>51</v>
      </c>
      <c r="Y44" s="56">
        <f t="array" ref="Y44">U44+SUM(IF(W39:W43=1,Y39:Y43))</f>
        <v>1200</v>
      </c>
      <c r="Z44" s="173">
        <f>V44+1</f>
        <v>30</v>
      </c>
      <c r="AA44" s="174"/>
      <c r="AB44" s="107" t="s">
        <v>51</v>
      </c>
      <c r="AC44" s="56">
        <f t="array" ref="AC44">Y44+SUM(IF(AA39:AA43=1,AC39:AC43))</f>
        <v>1200</v>
      </c>
      <c r="AH44"/>
      <c r="AJ44"/>
      <c r="AK44" s="93"/>
      <c r="AL44" s="94"/>
      <c r="AM44"/>
    </row>
    <row r="45" spans="2:39" s="89" customFormat="1" x14ac:dyDescent="0.2">
      <c r="B45" s="190"/>
      <c r="C45" s="191"/>
      <c r="D45" s="104" t="s">
        <v>60</v>
      </c>
      <c r="E45" s="21">
        <f t="array" ref="E45">AC37+SUM(IF(C39:C43=2,E39:E43))-SUM(IF(B39:B43={33},E39:E43))</f>
        <v>5000</v>
      </c>
      <c r="F45" s="190"/>
      <c r="G45" s="191"/>
      <c r="H45" s="104" t="s">
        <v>60</v>
      </c>
      <c r="I45" s="21">
        <f t="array" ref="I45">E45+SUM(IF(G39:G43=2,I39:I43))-SUM(IF(F39:F43={33},I39:I43))</f>
        <v>5000</v>
      </c>
      <c r="J45" s="190"/>
      <c r="K45" s="191"/>
      <c r="L45" s="104" t="s">
        <v>60</v>
      </c>
      <c r="M45" s="21">
        <f t="array" ref="M45">I45+SUM(IF(K39:K43=2,M39:M43))-SUM(IF(J39:J43={33},M39:M43))</f>
        <v>5000</v>
      </c>
      <c r="N45" s="173"/>
      <c r="O45" s="174"/>
      <c r="P45" s="107" t="s">
        <v>60</v>
      </c>
      <c r="Q45" s="152">
        <f t="array" ref="Q45">M45+SUM(IF(O39:O43=2,Q39:Q43))-SUM(IF(N39:N43={33},Q39:Q43))</f>
        <v>5000</v>
      </c>
      <c r="R45" s="173"/>
      <c r="S45" s="174"/>
      <c r="T45" s="107" t="s">
        <v>60</v>
      </c>
      <c r="U45" s="152">
        <f t="array" ref="U45">Q45+SUM(IF(S39:S43=2,U39:U43))-SUM(IF(R39:R43={33},U39:U43))</f>
        <v>5000</v>
      </c>
      <c r="V45" s="173"/>
      <c r="W45" s="174"/>
      <c r="X45" s="107" t="s">
        <v>60</v>
      </c>
      <c r="Y45" s="152">
        <f t="array" ref="Y45">U45+SUM(IF(W39:W43=2,Y39:Y43))-SUM(IF(V39:V43={33},Y39:Y43))</f>
        <v>5000</v>
      </c>
      <c r="Z45" s="173"/>
      <c r="AA45" s="174"/>
      <c r="AB45" s="107" t="s">
        <v>60</v>
      </c>
      <c r="AC45" s="152">
        <f t="array" ref="AC45">Y45+SUM(IF(AA39:AA43=2,AC39:AC43))-SUM(IF(Z39:Z43={33},AC39:AC43))</f>
        <v>5000</v>
      </c>
      <c r="AH45"/>
      <c r="AJ45"/>
      <c r="AK45" s="93"/>
      <c r="AL45" s="94"/>
      <c r="AM45"/>
    </row>
    <row r="46" spans="2:39" ht="13.5" thickBot="1" x14ac:dyDescent="0.25">
      <c r="B46" s="192"/>
      <c r="C46" s="193"/>
      <c r="D46" s="105" t="s">
        <v>48</v>
      </c>
      <c r="E46" s="25">
        <f t="array" ref="E46">AC38+SUM(IF(C39:C43=3,E39:E43))-SUM(IF(B39:B43={34},E39:E43))</f>
        <v>-800</v>
      </c>
      <c r="F46" s="192"/>
      <c r="G46" s="193"/>
      <c r="H46" s="105" t="s">
        <v>48</v>
      </c>
      <c r="I46" s="25">
        <f t="array" ref="I46">E46+SUM(IF(G39:G43=3,I39:I43))-SUM(IF(F39:F43={34},I39:I43))</f>
        <v>-800</v>
      </c>
      <c r="J46" s="192"/>
      <c r="K46" s="193"/>
      <c r="L46" s="105" t="s">
        <v>48</v>
      </c>
      <c r="M46" s="25">
        <f t="array" ref="M46">I46+SUM(IF(K39:K43=3,M39:M43))-SUM(IF(J39:J43={34},M39:M43))</f>
        <v>-800</v>
      </c>
      <c r="N46" s="175"/>
      <c r="O46" s="176"/>
      <c r="P46" s="153" t="s">
        <v>48</v>
      </c>
      <c r="Q46" s="154">
        <f t="array" ref="Q46">M46+SUM(IF(O39:O43=3,Q39:Q43))-SUM(IF(N39:N43={34},Q39:Q43))</f>
        <v>-800</v>
      </c>
      <c r="R46" s="175"/>
      <c r="S46" s="176"/>
      <c r="T46" s="153" t="s">
        <v>48</v>
      </c>
      <c r="U46" s="154">
        <f t="array" ref="U46">Q46+SUM(IF(S39:S43=3,U39:U43))-SUM(IF(R39:R43={34},U39:U43))</f>
        <v>-800</v>
      </c>
      <c r="V46" s="175"/>
      <c r="W46" s="176"/>
      <c r="X46" s="153" t="s">
        <v>48</v>
      </c>
      <c r="Y46" s="154">
        <f t="array" ref="Y46">U46+SUM(IF(W39:W43=3,Y39:Y43))-SUM(IF(V39:V43={34},Y39:Y43))</f>
        <v>-800</v>
      </c>
      <c r="Z46" s="175"/>
      <c r="AA46" s="176"/>
      <c r="AB46" s="153" t="s">
        <v>48</v>
      </c>
      <c r="AC46" s="154">
        <f t="array" ref="AC46">Y46+SUM(IF(AA39:AA43=3,AC39:AC43))-SUM(IF(Z39:Z43={34},AC39:AC43))</f>
        <v>-800</v>
      </c>
    </row>
    <row r="47" spans="2:39" x14ac:dyDescent="0.2">
      <c r="B47" s="91"/>
      <c r="C47" s="110"/>
      <c r="D47" s="103"/>
      <c r="E47" s="60"/>
      <c r="F47" s="131"/>
      <c r="G47" s="132"/>
      <c r="H47" s="133"/>
      <c r="I47" s="134"/>
      <c r="J47" s="131"/>
      <c r="K47" s="132"/>
      <c r="L47" s="133"/>
      <c r="M47" s="134"/>
      <c r="N47" s="127"/>
      <c r="O47" s="128"/>
      <c r="P47" s="129"/>
      <c r="Q47" s="130"/>
      <c r="R47" s="127"/>
      <c r="S47" s="128"/>
      <c r="T47" s="129"/>
      <c r="U47" s="130"/>
      <c r="V47" s="127"/>
      <c r="W47" s="128"/>
      <c r="X47" s="129"/>
      <c r="Y47" s="130"/>
      <c r="Z47" s="127"/>
      <c r="AA47" s="128"/>
      <c r="AB47" s="129"/>
      <c r="AC47" s="130"/>
    </row>
    <row r="48" spans="2:39" x14ac:dyDescent="0.2">
      <c r="B48" s="92"/>
      <c r="C48" s="94"/>
      <c r="D48" s="104"/>
      <c r="E48" s="47"/>
      <c r="F48" s="131"/>
      <c r="G48" s="132"/>
      <c r="H48" s="133"/>
      <c r="I48" s="134"/>
      <c r="J48" s="131"/>
      <c r="K48" s="132"/>
      <c r="L48" s="133"/>
      <c r="M48" s="134"/>
      <c r="N48" s="131"/>
      <c r="O48" s="132"/>
      <c r="P48" s="133"/>
      <c r="Q48" s="134"/>
      <c r="R48" s="131"/>
      <c r="S48" s="132"/>
      <c r="T48" s="133"/>
      <c r="U48" s="134"/>
      <c r="V48" s="131"/>
      <c r="W48" s="132"/>
      <c r="X48" s="133"/>
      <c r="Y48" s="134"/>
      <c r="Z48" s="131"/>
      <c r="AA48" s="132"/>
      <c r="AB48" s="133"/>
      <c r="AC48" s="134"/>
    </row>
    <row r="49" spans="2:29" x14ac:dyDescent="0.2">
      <c r="B49" s="92"/>
      <c r="C49" s="94"/>
      <c r="D49" s="104"/>
      <c r="E49" s="47"/>
      <c r="F49" s="131"/>
      <c r="G49" s="132"/>
      <c r="H49" s="133"/>
      <c r="I49" s="134"/>
      <c r="J49" s="131"/>
      <c r="K49" s="132"/>
      <c r="L49" s="133"/>
      <c r="M49" s="134"/>
      <c r="N49" s="131"/>
      <c r="O49" s="132"/>
      <c r="P49" s="133"/>
      <c r="Q49" s="134"/>
      <c r="R49" s="131"/>
      <c r="S49" s="132"/>
      <c r="T49" s="133"/>
      <c r="U49" s="134"/>
      <c r="V49" s="131"/>
      <c r="W49" s="132"/>
      <c r="X49" s="133"/>
      <c r="Y49" s="134"/>
      <c r="Z49" s="131"/>
      <c r="AA49" s="132"/>
      <c r="AB49" s="133"/>
      <c r="AC49" s="134"/>
    </row>
    <row r="50" spans="2:29" x14ac:dyDescent="0.2">
      <c r="B50" s="92"/>
      <c r="C50" s="94"/>
      <c r="D50" s="104"/>
      <c r="E50" s="47"/>
      <c r="F50" s="131"/>
      <c r="G50" s="132"/>
      <c r="H50" s="133"/>
      <c r="I50" s="134"/>
      <c r="J50" s="131"/>
      <c r="K50" s="132"/>
      <c r="L50" s="133"/>
      <c r="M50" s="134"/>
      <c r="N50" s="131"/>
      <c r="O50" s="132"/>
      <c r="P50" s="133"/>
      <c r="Q50" s="134"/>
      <c r="R50" s="131"/>
      <c r="S50" s="132"/>
      <c r="T50" s="133"/>
      <c r="U50" s="134"/>
      <c r="V50" s="131"/>
      <c r="W50" s="132"/>
      <c r="X50" s="133"/>
      <c r="Y50" s="134"/>
      <c r="Z50" s="131"/>
      <c r="AA50" s="132"/>
      <c r="AB50" s="133"/>
      <c r="AC50" s="134"/>
    </row>
    <row r="51" spans="2:29" x14ac:dyDescent="0.2">
      <c r="B51" s="92"/>
      <c r="C51" s="94"/>
      <c r="D51" s="104"/>
      <c r="E51" s="47"/>
      <c r="F51" s="131"/>
      <c r="G51" s="132"/>
      <c r="H51" s="133"/>
      <c r="I51" s="134"/>
      <c r="J51" s="131"/>
      <c r="K51" s="132"/>
      <c r="L51" s="133"/>
      <c r="M51" s="134"/>
      <c r="N51" s="131"/>
      <c r="O51" s="132"/>
      <c r="P51" s="133"/>
      <c r="Q51" s="134"/>
      <c r="R51" s="131"/>
      <c r="S51" s="132"/>
      <c r="T51" s="133"/>
      <c r="U51" s="134"/>
      <c r="V51" s="131"/>
      <c r="W51" s="132"/>
      <c r="X51" s="133"/>
      <c r="Y51" s="134"/>
      <c r="Z51" s="131"/>
      <c r="AA51" s="132"/>
      <c r="AB51" s="133"/>
      <c r="AC51" s="134"/>
    </row>
    <row r="52" spans="2:29" x14ac:dyDescent="0.2">
      <c r="B52" s="190">
        <f>Z44+1</f>
        <v>31</v>
      </c>
      <c r="C52" s="191"/>
      <c r="D52" s="104" t="s">
        <v>51</v>
      </c>
      <c r="E52" s="47">
        <f t="array" ref="E52">AC44+SUM(IF(C47:C51=1,E47:E51))</f>
        <v>1200</v>
      </c>
      <c r="F52" s="177">
        <v>1</v>
      </c>
      <c r="G52" s="178"/>
      <c r="H52" s="133" t="s">
        <v>51</v>
      </c>
      <c r="I52" s="134">
        <f t="array" ref="I52">E52+SUM(IF(G47:G51=1,I47:I51))</f>
        <v>1200</v>
      </c>
      <c r="J52" s="177">
        <f>F52+1</f>
        <v>2</v>
      </c>
      <c r="K52" s="178"/>
      <c r="L52" s="133" t="s">
        <v>51</v>
      </c>
      <c r="M52" s="134">
        <f t="array" ref="M52">I52+SUM(IF(K47:K51=1,M47:M51))</f>
        <v>1200</v>
      </c>
      <c r="N52" s="177">
        <f>J52+1</f>
        <v>3</v>
      </c>
      <c r="O52" s="178"/>
      <c r="P52" s="133" t="s">
        <v>51</v>
      </c>
      <c r="Q52" s="134">
        <f t="array" ref="Q52">M52+SUM(IF(O47:O51=1,Q47:Q51))</f>
        <v>1200</v>
      </c>
      <c r="R52" s="177">
        <f>N52+1</f>
        <v>4</v>
      </c>
      <c r="S52" s="178"/>
      <c r="T52" s="133" t="s">
        <v>51</v>
      </c>
      <c r="U52" s="134">
        <f t="array" ref="U52">Q52+SUM(IF(S47:S51=1,U47:U51))</f>
        <v>1200</v>
      </c>
      <c r="V52" s="177">
        <f>R52+1</f>
        <v>5</v>
      </c>
      <c r="W52" s="178"/>
      <c r="X52" s="133" t="s">
        <v>51</v>
      </c>
      <c r="Y52" s="134">
        <f t="array" ref="Y52">U52+SUM(IF(W47:W51=1,Y47:Y51))</f>
        <v>1200</v>
      </c>
      <c r="Z52" s="177">
        <f>V52+1</f>
        <v>6</v>
      </c>
      <c r="AA52" s="178"/>
      <c r="AB52" s="133" t="s">
        <v>51</v>
      </c>
      <c r="AC52" s="134">
        <f t="array" ref="AC52">Y52+SUM(IF(AA47:AA51=1,AC47:AC51))</f>
        <v>1200</v>
      </c>
    </row>
    <row r="53" spans="2:29" x14ac:dyDescent="0.2">
      <c r="B53" s="190"/>
      <c r="C53" s="191"/>
      <c r="D53" s="104" t="s">
        <v>60</v>
      </c>
      <c r="E53" s="21">
        <f t="array" ref="E53">AC45+SUM(IF(C47:C51=2,E47:E51))-SUM(IF(B47:B51={33},E47:E51))</f>
        <v>5000</v>
      </c>
      <c r="F53" s="177"/>
      <c r="G53" s="178"/>
      <c r="H53" s="133" t="s">
        <v>60</v>
      </c>
      <c r="I53" s="135">
        <f t="array" ref="I53">E53+SUM(IF(G47:G51=2,I47:I51))-SUM(IF(F47:F51={33},I47:I51))</f>
        <v>5000</v>
      </c>
      <c r="J53" s="177"/>
      <c r="K53" s="178"/>
      <c r="L53" s="133" t="s">
        <v>60</v>
      </c>
      <c r="M53" s="135">
        <f t="array" ref="M53">I53+SUM(IF(K47:K51=2,M47:M51))-SUM(IF(J47:J51={33},M47:M51))</f>
        <v>5000</v>
      </c>
      <c r="N53" s="177"/>
      <c r="O53" s="178"/>
      <c r="P53" s="133" t="s">
        <v>60</v>
      </c>
      <c r="Q53" s="135">
        <f t="array" ref="Q53">M53+SUM(IF(O47:O51=2,Q47:Q51))-SUM(IF(N47:N51={33},Q47:Q51))</f>
        <v>5000</v>
      </c>
      <c r="R53" s="177"/>
      <c r="S53" s="178"/>
      <c r="T53" s="133" t="s">
        <v>60</v>
      </c>
      <c r="U53" s="135">
        <f t="array" ref="U53">Q53+SUM(IF(S47:S51=2,U47:U51))-SUM(IF(R47:R51={33},U47:U51))</f>
        <v>5000</v>
      </c>
      <c r="V53" s="177"/>
      <c r="W53" s="178"/>
      <c r="X53" s="133" t="s">
        <v>60</v>
      </c>
      <c r="Y53" s="135">
        <f t="array" ref="Y53">U53+SUM(IF(W47:W51=2,Y47:Y51))-SUM(IF(V47:V51={33},Y47:Y51))</f>
        <v>5000</v>
      </c>
      <c r="Z53" s="177"/>
      <c r="AA53" s="178"/>
      <c r="AB53" s="133" t="s">
        <v>60</v>
      </c>
      <c r="AC53" s="135">
        <f t="array" ref="AC53">Y53+SUM(IF(AA47:AA51=2,AC47:AC51))-SUM(IF(Z47:Z51={33},AC47:AC51))</f>
        <v>5000</v>
      </c>
    </row>
    <row r="54" spans="2:29" ht="13.5" thickBot="1" x14ac:dyDescent="0.25">
      <c r="B54" s="192"/>
      <c r="C54" s="193"/>
      <c r="D54" s="105" t="s">
        <v>48</v>
      </c>
      <c r="E54" s="25">
        <f t="array" ref="E54">AC46+SUM(IF(C47:C51=3,E47:E51))-SUM(IF(B47:B51={34},E47:E51))</f>
        <v>-800</v>
      </c>
      <c r="F54" s="179"/>
      <c r="G54" s="180"/>
      <c r="H54" s="136" t="s">
        <v>48</v>
      </c>
      <c r="I54" s="137">
        <f t="array" ref="I54">E54+SUM(IF(G47:G51=3,I47:I51))-SUM(IF(F47:F51={34},I47:I51))</f>
        <v>-800</v>
      </c>
      <c r="J54" s="179"/>
      <c r="K54" s="180"/>
      <c r="L54" s="136" t="s">
        <v>48</v>
      </c>
      <c r="M54" s="137">
        <f t="array" ref="M54">I54+SUM(IF(K47:K51=3,M47:M51))-SUM(IF(J47:J51={34},M47:M51))</f>
        <v>-800</v>
      </c>
      <c r="N54" s="179"/>
      <c r="O54" s="180"/>
      <c r="P54" s="136" t="s">
        <v>48</v>
      </c>
      <c r="Q54" s="137">
        <f t="array" ref="Q54">M54+SUM(IF(O47:O51=3,Q47:Q51))-SUM(IF(N47:N51={34},Q47:Q51))</f>
        <v>-800</v>
      </c>
      <c r="R54" s="179"/>
      <c r="S54" s="180"/>
      <c r="T54" s="136" t="s">
        <v>48</v>
      </c>
      <c r="U54" s="137">
        <f t="array" ref="U54">Q54+SUM(IF(S47:S51=3,U47:U51))-SUM(IF(R47:R51={34},U47:U51))</f>
        <v>-800</v>
      </c>
      <c r="V54" s="179"/>
      <c r="W54" s="180"/>
      <c r="X54" s="136" t="s">
        <v>48</v>
      </c>
      <c r="Y54" s="137">
        <f t="array" ref="Y54">U54+SUM(IF(W47:W51=3,Y47:Y51))-SUM(IF(V47:V51={34},Y47:Y51))</f>
        <v>-800</v>
      </c>
      <c r="Z54" s="179"/>
      <c r="AA54" s="180"/>
      <c r="AB54" s="136" t="s">
        <v>48</v>
      </c>
      <c r="AC54" s="137">
        <f t="array" ref="AC54">Y54+SUM(IF(AA47:AA51=3,AC47:AC51))-SUM(IF(Z47:Z51={34},AC47:AC51))</f>
        <v>-800</v>
      </c>
    </row>
    <row r="55" spans="2:29" x14ac:dyDescent="0.2">
      <c r="D55" s="90" t="s">
        <v>52</v>
      </c>
      <c r="E55" s="2">
        <f>M52</f>
        <v>1200</v>
      </c>
      <c r="H55" s="2">
        <f>E55-E2</f>
        <v>0</v>
      </c>
      <c r="V55" s="15"/>
      <c r="W55" s="15"/>
      <c r="X55" s="15"/>
    </row>
    <row r="56" spans="2:29" x14ac:dyDescent="0.2">
      <c r="D56" s="112" t="s">
        <v>62</v>
      </c>
      <c r="E56" s="2">
        <f>M53</f>
        <v>5000</v>
      </c>
      <c r="H56" s="2">
        <f>E56-E3</f>
        <v>0</v>
      </c>
      <c r="V56" s="15"/>
      <c r="W56" s="15"/>
      <c r="X56" s="15"/>
    </row>
    <row r="57" spans="2:29" x14ac:dyDescent="0.2">
      <c r="D57" s="90" t="s">
        <v>53</v>
      </c>
      <c r="E57" s="2">
        <f>M54</f>
        <v>-800</v>
      </c>
      <c r="H57" s="2">
        <f>E57-E4</f>
        <v>0</v>
      </c>
    </row>
  </sheetData>
  <mergeCells count="50">
    <mergeCell ref="Z44:AA46"/>
    <mergeCell ref="B52:C54"/>
    <mergeCell ref="F52:G54"/>
    <mergeCell ref="J52:K54"/>
    <mergeCell ref="N52:O54"/>
    <mergeCell ref="R52:S54"/>
    <mergeCell ref="V52:W54"/>
    <mergeCell ref="Z52:AA54"/>
    <mergeCell ref="B44:C46"/>
    <mergeCell ref="F44:G46"/>
    <mergeCell ref="J44:K46"/>
    <mergeCell ref="N44:O46"/>
    <mergeCell ref="R44:S46"/>
    <mergeCell ref="V44:W46"/>
    <mergeCell ref="Z28:AA30"/>
    <mergeCell ref="B36:C38"/>
    <mergeCell ref="F36:G38"/>
    <mergeCell ref="J36:K38"/>
    <mergeCell ref="N36:O38"/>
    <mergeCell ref="R36:S38"/>
    <mergeCell ref="V36:W38"/>
    <mergeCell ref="Z36:AA38"/>
    <mergeCell ref="B28:C30"/>
    <mergeCell ref="F28:G30"/>
    <mergeCell ref="J28:K30"/>
    <mergeCell ref="N28:O30"/>
    <mergeCell ref="R28:S30"/>
    <mergeCell ref="V28:W30"/>
    <mergeCell ref="Z12:AA14"/>
    <mergeCell ref="B20:C22"/>
    <mergeCell ref="F20:G22"/>
    <mergeCell ref="J20:K22"/>
    <mergeCell ref="N20:O22"/>
    <mergeCell ref="R20:S22"/>
    <mergeCell ref="V20:W22"/>
    <mergeCell ref="Z20:AA22"/>
    <mergeCell ref="B12:C14"/>
    <mergeCell ref="F12:G14"/>
    <mergeCell ref="J12:K14"/>
    <mergeCell ref="N12:O14"/>
    <mergeCell ref="R12:S14"/>
    <mergeCell ref="V12:W14"/>
    <mergeCell ref="F2:AC4"/>
    <mergeCell ref="B5:E5"/>
    <mergeCell ref="F5:I5"/>
    <mergeCell ref="J5:M5"/>
    <mergeCell ref="N5:Q5"/>
    <mergeCell ref="R5:U5"/>
    <mergeCell ref="V5:Y5"/>
    <mergeCell ref="Z5:AC5"/>
  </mergeCells>
  <conditionalFormatting sqref="E12">
    <cfRule type="cellIs" dxfId="125" priority="54" operator="lessThan">
      <formula>0</formula>
    </cfRule>
  </conditionalFormatting>
  <conditionalFormatting sqref="I12">
    <cfRule type="cellIs" dxfId="124" priority="53" operator="lessThan">
      <formula>0</formula>
    </cfRule>
  </conditionalFormatting>
  <conditionalFormatting sqref="AC12">
    <cfRule type="cellIs" dxfId="123" priority="48" operator="lessThan">
      <formula>0</formula>
    </cfRule>
  </conditionalFormatting>
  <conditionalFormatting sqref="E20">
    <cfRule type="cellIs" dxfId="122" priority="47" operator="lessThan">
      <formula>0</formula>
    </cfRule>
  </conditionalFormatting>
  <conditionalFormatting sqref="I20">
    <cfRule type="cellIs" dxfId="121" priority="46" operator="lessThan">
      <formula>0</formula>
    </cfRule>
  </conditionalFormatting>
  <conditionalFormatting sqref="M20">
    <cfRule type="cellIs" dxfId="120" priority="45" operator="lessThan">
      <formula>0</formula>
    </cfRule>
  </conditionalFormatting>
  <conditionalFormatting sqref="Q20">
    <cfRule type="cellIs" dxfId="119" priority="44" operator="lessThan">
      <formula>0</formula>
    </cfRule>
  </conditionalFormatting>
  <conditionalFormatting sqref="U20">
    <cfRule type="cellIs" dxfId="118" priority="43" operator="lessThan">
      <formula>0</formula>
    </cfRule>
  </conditionalFormatting>
  <conditionalFormatting sqref="Y20">
    <cfRule type="cellIs" dxfId="117" priority="42" operator="lessThan">
      <formula>0</formula>
    </cfRule>
  </conditionalFormatting>
  <conditionalFormatting sqref="AC20">
    <cfRule type="cellIs" dxfId="116" priority="41" operator="lessThan">
      <formula>0</formula>
    </cfRule>
  </conditionalFormatting>
  <conditionalFormatting sqref="I28">
    <cfRule type="cellIs" dxfId="115" priority="40" operator="lessThan">
      <formula>0</formula>
    </cfRule>
  </conditionalFormatting>
  <conditionalFormatting sqref="M28">
    <cfRule type="cellIs" dxfId="114" priority="39" operator="lessThan">
      <formula>0</formula>
    </cfRule>
  </conditionalFormatting>
  <conditionalFormatting sqref="Q28">
    <cfRule type="cellIs" dxfId="113" priority="38" operator="lessThan">
      <formula>0</formula>
    </cfRule>
  </conditionalFormatting>
  <conditionalFormatting sqref="U28">
    <cfRule type="cellIs" dxfId="112" priority="37" operator="lessThan">
      <formula>0</formula>
    </cfRule>
  </conditionalFormatting>
  <conditionalFormatting sqref="Y28">
    <cfRule type="cellIs" dxfId="111" priority="36" operator="lessThan">
      <formula>0</formula>
    </cfRule>
  </conditionalFormatting>
  <conditionalFormatting sqref="AC28">
    <cfRule type="cellIs" dxfId="110" priority="35" operator="lessThan">
      <formula>0</formula>
    </cfRule>
  </conditionalFormatting>
  <conditionalFormatting sqref="I36">
    <cfRule type="cellIs" dxfId="109" priority="34" operator="lessThan">
      <formula>0</formula>
    </cfRule>
  </conditionalFormatting>
  <conditionalFormatting sqref="M36">
    <cfRule type="cellIs" dxfId="108" priority="33" operator="lessThan">
      <formula>0</formula>
    </cfRule>
  </conditionalFormatting>
  <conditionalFormatting sqref="Q36">
    <cfRule type="cellIs" dxfId="107" priority="32" operator="lessThan">
      <formula>0</formula>
    </cfRule>
  </conditionalFormatting>
  <conditionalFormatting sqref="U36">
    <cfRule type="cellIs" dxfId="106" priority="31" operator="lessThan">
      <formula>0</formula>
    </cfRule>
  </conditionalFormatting>
  <conditionalFormatting sqref="Y36">
    <cfRule type="cellIs" dxfId="105" priority="30" operator="lessThan">
      <formula>0</formula>
    </cfRule>
  </conditionalFormatting>
  <conditionalFormatting sqref="AC36">
    <cfRule type="cellIs" dxfId="104" priority="29" operator="lessThan">
      <formula>0</formula>
    </cfRule>
  </conditionalFormatting>
  <conditionalFormatting sqref="I44">
    <cfRule type="cellIs" dxfId="103" priority="28" operator="lessThan">
      <formula>0</formula>
    </cfRule>
  </conditionalFormatting>
  <conditionalFormatting sqref="M44">
    <cfRule type="cellIs" dxfId="102" priority="27" operator="lessThan">
      <formula>0</formula>
    </cfRule>
  </conditionalFormatting>
  <conditionalFormatting sqref="M52">
    <cfRule type="cellIs" dxfId="101" priority="21" operator="lessThan">
      <formula>0</formula>
    </cfRule>
  </conditionalFormatting>
  <conditionalFormatting sqref="U52">
    <cfRule type="cellIs" dxfId="100" priority="20" operator="lessThan">
      <formula>0</formula>
    </cfRule>
  </conditionalFormatting>
  <conditionalFormatting sqref="Y52">
    <cfRule type="cellIs" dxfId="99" priority="19" operator="lessThan">
      <formula>0</formula>
    </cfRule>
  </conditionalFormatting>
  <conditionalFormatting sqref="AC52">
    <cfRule type="cellIs" dxfId="98" priority="18" operator="lessThan">
      <formula>0</formula>
    </cfRule>
  </conditionalFormatting>
  <conditionalFormatting sqref="E28">
    <cfRule type="cellIs" dxfId="97" priority="17" operator="lessThan">
      <formula>0</formula>
    </cfRule>
  </conditionalFormatting>
  <conditionalFormatting sqref="E36">
    <cfRule type="cellIs" dxfId="96" priority="16" operator="lessThan">
      <formula>0</formula>
    </cfRule>
  </conditionalFormatting>
  <conditionalFormatting sqref="E44">
    <cfRule type="cellIs" dxfId="95" priority="15" operator="lessThan">
      <formula>0</formula>
    </cfRule>
  </conditionalFormatting>
  <conditionalFormatting sqref="Q52">
    <cfRule type="cellIs" dxfId="94" priority="13" operator="lessThan">
      <formula>0</formula>
    </cfRule>
  </conditionalFormatting>
  <conditionalFormatting sqref="Y12">
    <cfRule type="cellIs" dxfId="93" priority="11" operator="lessThan">
      <formula>0</formula>
    </cfRule>
  </conditionalFormatting>
  <conditionalFormatting sqref="I52">
    <cfRule type="cellIs" dxfId="92" priority="10" operator="lessThan">
      <formula>0</formula>
    </cfRule>
  </conditionalFormatting>
  <conditionalFormatting sqref="Q44">
    <cfRule type="cellIs" dxfId="91" priority="8" operator="lessThan">
      <formula>0</formula>
    </cfRule>
  </conditionalFormatting>
  <conditionalFormatting sqref="U44">
    <cfRule type="cellIs" dxfId="90" priority="7" operator="lessThan">
      <formula>0</formula>
    </cfRule>
  </conditionalFormatting>
  <conditionalFormatting sqref="M12">
    <cfRule type="cellIs" dxfId="89" priority="6" operator="lessThan">
      <formula>0</formula>
    </cfRule>
  </conditionalFormatting>
  <conditionalFormatting sqref="Q12">
    <cfRule type="cellIs" dxfId="88" priority="5" operator="lessThan">
      <formula>0</formula>
    </cfRule>
  </conditionalFormatting>
  <conditionalFormatting sqref="U12">
    <cfRule type="cellIs" dxfId="87" priority="4" operator="lessThan">
      <formula>0</formula>
    </cfRule>
  </conditionalFormatting>
  <conditionalFormatting sqref="Y44">
    <cfRule type="cellIs" dxfId="86" priority="3" operator="lessThan">
      <formula>0</formula>
    </cfRule>
  </conditionalFormatting>
  <conditionalFormatting sqref="AC44">
    <cfRule type="cellIs" dxfId="85" priority="2" operator="lessThan">
      <formula>0</formula>
    </cfRule>
  </conditionalFormatting>
  <conditionalFormatting sqref="E52">
    <cfRule type="cellIs" dxfId="84" priority="1" operator="lessThan">
      <formula>0</formula>
    </cfRule>
  </conditionalFormatting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rgb="FF0070C0"/>
  </sheetPr>
  <dimension ref="B1:AM57"/>
  <sheetViews>
    <sheetView zoomScale="70" zoomScaleNormal="70" workbookViewId="0">
      <selection activeCell="J34" sqref="J34"/>
    </sheetView>
  </sheetViews>
  <sheetFormatPr defaultRowHeight="12.75" x14ac:dyDescent="0.2"/>
  <cols>
    <col min="1" max="1" width="2.7109375" customWidth="1"/>
    <col min="2" max="3" width="3.28515625" customWidth="1"/>
    <col min="4" max="4" width="10.7109375" customWidth="1"/>
    <col min="5" max="5" width="12.5703125" customWidth="1"/>
    <col min="6" max="7" width="3.42578125" customWidth="1"/>
    <col min="8" max="8" width="10.7109375" customWidth="1"/>
    <col min="9" max="9" width="12.7109375" customWidth="1"/>
    <col min="10" max="11" width="3.42578125" customWidth="1"/>
    <col min="12" max="12" width="10.7109375" customWidth="1"/>
    <col min="13" max="13" width="12.7109375" customWidth="1"/>
    <col min="14" max="15" width="3.42578125" customWidth="1"/>
    <col min="16" max="16" width="10.7109375" customWidth="1"/>
    <col min="17" max="17" width="12.7109375" customWidth="1"/>
    <col min="18" max="19" width="3.42578125" customWidth="1"/>
    <col min="20" max="20" width="10.7109375" customWidth="1"/>
    <col min="21" max="21" width="12.7109375" customWidth="1"/>
    <col min="22" max="23" width="3.42578125" customWidth="1"/>
    <col min="24" max="24" width="10.7109375" customWidth="1"/>
    <col min="25" max="25" width="12.7109375" customWidth="1"/>
    <col min="26" max="27" width="3.42578125" customWidth="1"/>
    <col min="28" max="28" width="10.7109375" customWidth="1"/>
    <col min="29" max="29" width="12.7109375" customWidth="1"/>
    <col min="30" max="30" width="2.7109375" customWidth="1"/>
    <col min="31" max="32" width="3.7109375" style="87" customWidth="1"/>
    <col min="33" max="33" width="21.85546875" style="87" bestFit="1" customWidth="1"/>
    <col min="34" max="34" width="10" bestFit="1" customWidth="1"/>
    <col min="35" max="264" width="8.7109375" customWidth="1"/>
  </cols>
  <sheetData>
    <row r="1" spans="2:39" ht="13.5" thickBot="1" x14ac:dyDescent="0.25">
      <c r="AE1" s="33" t="s">
        <v>61</v>
      </c>
    </row>
    <row r="2" spans="2:39" ht="12.75" customHeight="1" x14ac:dyDescent="0.2">
      <c r="B2" s="4"/>
      <c r="C2" s="108"/>
      <c r="D2" s="98" t="s">
        <v>52</v>
      </c>
      <c r="E2" s="88">
        <f>October!E55</f>
        <v>1200</v>
      </c>
      <c r="F2" s="181" t="str">
        <f ca="1">REPLACE(CELL("filename",A1),1,FIND("]",CELL("filename",A1)),"") &amp; " " &amp;Year</f>
        <v>November 2021</v>
      </c>
      <c r="G2" s="181"/>
      <c r="H2" s="181"/>
      <c r="I2" s="181"/>
      <c r="J2" s="181"/>
      <c r="K2" s="181"/>
      <c r="L2" s="181"/>
      <c r="M2" s="181"/>
      <c r="N2" s="181"/>
      <c r="O2" s="181"/>
      <c r="P2" s="181"/>
      <c r="Q2" s="181"/>
      <c r="R2" s="181"/>
      <c r="S2" s="181"/>
      <c r="T2" s="181"/>
      <c r="U2" s="181"/>
      <c r="V2" s="181"/>
      <c r="W2" s="181"/>
      <c r="X2" s="181"/>
      <c r="Y2" s="181"/>
      <c r="Z2" s="181"/>
      <c r="AA2" s="181"/>
      <c r="AB2" s="181"/>
      <c r="AC2" s="182"/>
      <c r="AE2" s="87">
        <v>1</v>
      </c>
      <c r="AG2" s="87" t="s">
        <v>51</v>
      </c>
    </row>
    <row r="3" spans="2:39" ht="12.75" customHeight="1" x14ac:dyDescent="0.2">
      <c r="B3" s="6"/>
      <c r="C3" s="87"/>
      <c r="D3" s="112" t="s">
        <v>62</v>
      </c>
      <c r="E3" s="7">
        <f>October!E56</f>
        <v>5000</v>
      </c>
      <c r="F3" s="183"/>
      <c r="G3" s="183"/>
      <c r="H3" s="183"/>
      <c r="I3" s="183"/>
      <c r="J3" s="183"/>
      <c r="K3" s="183"/>
      <c r="L3" s="183"/>
      <c r="M3" s="183"/>
      <c r="N3" s="183"/>
      <c r="O3" s="183"/>
      <c r="P3" s="183"/>
      <c r="Q3" s="183"/>
      <c r="R3" s="183"/>
      <c r="S3" s="183"/>
      <c r="T3" s="183"/>
      <c r="U3" s="183"/>
      <c r="V3" s="183"/>
      <c r="W3" s="183"/>
      <c r="X3" s="183"/>
      <c r="Y3" s="183"/>
      <c r="Z3" s="183"/>
      <c r="AA3" s="183"/>
      <c r="AB3" s="183"/>
      <c r="AC3" s="184"/>
      <c r="AE3" s="87">
        <v>2</v>
      </c>
      <c r="AG3" s="87" t="s">
        <v>60</v>
      </c>
    </row>
    <row r="4" spans="2:39" ht="13.5" customHeight="1" thickBot="1" x14ac:dyDescent="0.25">
      <c r="B4" s="11"/>
      <c r="C4" s="109"/>
      <c r="D4" s="99" t="s">
        <v>53</v>
      </c>
      <c r="E4" s="12">
        <f>October!E57</f>
        <v>-800</v>
      </c>
      <c r="F4" s="185"/>
      <c r="G4" s="185"/>
      <c r="H4" s="185"/>
      <c r="I4" s="185"/>
      <c r="J4" s="185"/>
      <c r="K4" s="185"/>
      <c r="L4" s="185"/>
      <c r="M4" s="185"/>
      <c r="N4" s="185"/>
      <c r="O4" s="185"/>
      <c r="P4" s="185"/>
      <c r="Q4" s="185"/>
      <c r="R4" s="185"/>
      <c r="S4" s="185"/>
      <c r="T4" s="185"/>
      <c r="U4" s="185"/>
      <c r="V4" s="185"/>
      <c r="W4" s="185"/>
      <c r="X4" s="185"/>
      <c r="Y4" s="185"/>
      <c r="Z4" s="185"/>
      <c r="AA4" s="185"/>
      <c r="AB4" s="185"/>
      <c r="AC4" s="186"/>
      <c r="AE4" s="87">
        <v>3</v>
      </c>
      <c r="AG4" s="87" t="s">
        <v>48</v>
      </c>
    </row>
    <row r="5" spans="2:39" ht="13.5" thickBot="1" x14ac:dyDescent="0.25">
      <c r="B5" s="187" t="s">
        <v>40</v>
      </c>
      <c r="C5" s="188"/>
      <c r="D5" s="188"/>
      <c r="E5" s="189"/>
      <c r="F5" s="187" t="s">
        <v>41</v>
      </c>
      <c r="G5" s="188"/>
      <c r="H5" s="188"/>
      <c r="I5" s="189"/>
      <c r="J5" s="187" t="s">
        <v>42</v>
      </c>
      <c r="K5" s="188"/>
      <c r="L5" s="188"/>
      <c r="M5" s="189"/>
      <c r="N5" s="187" t="s">
        <v>43</v>
      </c>
      <c r="O5" s="188"/>
      <c r="P5" s="188"/>
      <c r="Q5" s="189"/>
      <c r="R5" s="187" t="s">
        <v>44</v>
      </c>
      <c r="S5" s="188"/>
      <c r="T5" s="188"/>
      <c r="U5" s="189"/>
      <c r="V5" s="187" t="s">
        <v>45</v>
      </c>
      <c r="W5" s="188"/>
      <c r="X5" s="188"/>
      <c r="Y5" s="189"/>
      <c r="Z5" s="187" t="s">
        <v>39</v>
      </c>
      <c r="AA5" s="188"/>
      <c r="AB5" s="188"/>
      <c r="AC5" s="189"/>
      <c r="AE5" s="33" t="s">
        <v>46</v>
      </c>
      <c r="AH5" s="1" t="s">
        <v>54</v>
      </c>
      <c r="AK5" s="93"/>
      <c r="AL5" s="94"/>
    </row>
    <row r="6" spans="2:39" ht="13.5" thickBot="1" x14ac:dyDescent="0.25">
      <c r="B6" s="124" t="s">
        <v>47</v>
      </c>
      <c r="C6" s="125" t="s">
        <v>59</v>
      </c>
      <c r="D6" s="125" t="s">
        <v>49</v>
      </c>
      <c r="E6" s="126" t="s">
        <v>50</v>
      </c>
      <c r="F6" s="124" t="s">
        <v>47</v>
      </c>
      <c r="G6" s="125" t="s">
        <v>59</v>
      </c>
      <c r="H6" s="125" t="s">
        <v>49</v>
      </c>
      <c r="I6" s="126" t="s">
        <v>50</v>
      </c>
      <c r="J6" s="124" t="s">
        <v>47</v>
      </c>
      <c r="K6" s="125" t="s">
        <v>59</v>
      </c>
      <c r="L6" s="125" t="s">
        <v>49</v>
      </c>
      <c r="M6" s="126" t="s">
        <v>50</v>
      </c>
      <c r="N6" s="124" t="s">
        <v>47</v>
      </c>
      <c r="O6" s="125" t="s">
        <v>59</v>
      </c>
      <c r="P6" s="125" t="s">
        <v>49</v>
      </c>
      <c r="Q6" s="126" t="s">
        <v>50</v>
      </c>
      <c r="R6" s="124" t="s">
        <v>47</v>
      </c>
      <c r="S6" s="125" t="s">
        <v>59</v>
      </c>
      <c r="T6" s="125" t="s">
        <v>49</v>
      </c>
      <c r="U6" s="126" t="s">
        <v>50</v>
      </c>
      <c r="V6" s="124" t="s">
        <v>47</v>
      </c>
      <c r="W6" s="125" t="s">
        <v>59</v>
      </c>
      <c r="X6" s="125" t="s">
        <v>49</v>
      </c>
      <c r="Y6" s="126" t="s">
        <v>50</v>
      </c>
      <c r="Z6" s="124" t="s">
        <v>47</v>
      </c>
      <c r="AA6" s="125" t="s">
        <v>59</v>
      </c>
      <c r="AB6" s="125" t="s">
        <v>49</v>
      </c>
      <c r="AC6" s="126" t="s">
        <v>50</v>
      </c>
      <c r="AE6">
        <v>0</v>
      </c>
      <c r="AF6" s="94"/>
      <c r="AG6" t="s">
        <v>58</v>
      </c>
      <c r="AH6">
        <f t="array" ref="AH6">SUM(IF($B$7:$B$11=AE6,$E$7:$E$11),IF($F$7:$F$11=AE6,$I$7:$I$11),IF($J$7:$J$11=AE6,$M$7:$M$11),IF($N$7:$N$11=AE6,$Q$7:$Q$11),IF($R$7:$R$11=AE6,$U$7:$U$11),IF($V$7:$V$11=AE6,$Y$7:$Y$11),IF($Z$7:$Z$11=AE6,$AC$7:$AC$11),
IF($B$15:$B$19=AE6,$E$15:$E$19),IF($F$15:$F$19=AE6,$I$15:$I$19),IF($J$15:$J$19=AE6,$M$15:$M$19),IF($N$15:$N$19=AE6,$Q$15:$Q$19),IF($R$15:$R$19=AE6,$U$15:$U$19),IF($V$15:$V$19=AE6,$Y$15:$Y$19),IF($Z$15:$Z$19=AE6,$AC$15:$AC$19),
IF($B$23:$B$27=AE6,$E$23:$E$27),IF($F$23:$F$27=AE6,$I$23:$I$27),IF($J$23:$J$27=AE6,$M$23:$M$27),IF($N$23:$N$27=AE6,$Q$23:$Q$27),IF($R$23:$R$27=AE6,$U$23:$U$27),IF($V$23:$V$27=AE6,$Y$23:$Y$27),IF($Z$23:$Z$27=AE6,$AC$23:$AC$27),
IF($B$31:$B$35=AE6,$E$31:$E$35),IF($F$31:$F$35=AE6,$I$31:$I$35),IF($J$31:$J$35=AE6,$M$31:$M$35),IF($N$31:$N$35=AE6,$Q$31:$Q$35),IF($R$31:$R$35=AE6,$U$31:$U$35),IF($V$31:$V$35=AE6,$Y$31:$Y$35),IF($Z$31:$Z$35=AE6,$AC$31:$AC$35),
IF($B$39:$B$43=AE6,$E$39:$E$43),IF($F$39:$F$43=AE6,$I$39:$I$43),IF($J$39:$J$43=AE6,$M$39:$M$43),IF($N$39:$N$43=AE6,$Q$39:$Q$43),IF($R$39:$R$43=AE6,$U$39:$U$43),IF($V$39:$V$43=AE6,$Y$39:$Y$43),IF($Z$39:$Z$43=AE6,$AC$39:$AC$43),
IF($B$47:$B$51=AE6,$E$47:$E$51),IF($F$47:$F$51=AE6,$I$47:$I$51),IF($J$47:$J$51=AE6,$M$47:$M$51),IF($N$47:$N$51=AE6,$Q$47:$Q$51),IF($R$47:$R$51=AE6,$U$47:$U$51),IF($V$47:$V$51=AE6,$Y$47:$Y$51),IF($Z$47:$Z$51=AE6,$AC$47:$AC$51))</f>
        <v>0</v>
      </c>
    </row>
    <row r="7" spans="2:39" s="89" customFormat="1" x14ac:dyDescent="0.2">
      <c r="B7" s="127"/>
      <c r="C7" s="128"/>
      <c r="D7" s="129"/>
      <c r="E7" s="130"/>
      <c r="F7" s="101"/>
      <c r="G7" s="111"/>
      <c r="H7" s="106"/>
      <c r="I7" s="100"/>
      <c r="J7" s="101"/>
      <c r="K7" s="111"/>
      <c r="L7" s="106"/>
      <c r="M7" s="100"/>
      <c r="N7" s="101"/>
      <c r="O7" s="111"/>
      <c r="P7" s="106"/>
      <c r="Q7" s="100"/>
      <c r="R7" s="101"/>
      <c r="S7" s="111"/>
      <c r="T7" s="106"/>
      <c r="U7" s="100"/>
      <c r="V7" s="101"/>
      <c r="W7" s="111"/>
      <c r="X7" s="106"/>
      <c r="Y7" s="100"/>
      <c r="Z7" s="91"/>
      <c r="AA7" s="110"/>
      <c r="AB7" s="103"/>
      <c r="AC7" s="60"/>
      <c r="AE7" s="5">
        <v>1</v>
      </c>
      <c r="AF7" s="94"/>
      <c r="AG7" s="9" t="str">
        <f>January!AG7</f>
        <v>Groceries</v>
      </c>
      <c r="AH7">
        <f t="array" ref="AH7">SUM(IF($B$7:$B$11=AE7,$E$7:$E$11),IF($F$7:$F$11=AE7,$I$7:$I$11),IF($J$7:$J$11=AE7,$M$7:$M$11),IF($N$7:$N$11=AE7,$Q$7:$Q$11),IF($R$7:$R$11=AE7,$U$7:$U$11),IF($V$7:$V$11=AE7,$Y$7:$Y$11),IF($Z$7:$Z$11=AE7,$AC$7:$AC$11),
IF($B$15:$B$19=AE7,$E$15:$E$19),IF($F$15:$F$19=AE7,$I$15:$I$19),IF($J$15:$J$19=AE7,$M$15:$M$19),IF($N$15:$N$19=AE7,$Q$15:$Q$19),IF($R$15:$R$19=AE7,$U$15:$U$19),IF($V$15:$V$19=AE7,$Y$15:$Y$19),IF($Z$15:$Z$19=AE7,$AC$15:$AC$19),
IF($B$23:$B$27=AE7,$E$23:$E$27),IF($F$23:$F$27=AE7,$I$23:$I$27),IF($J$23:$J$27=AE7,$M$23:$M$27),IF($N$23:$N$27=AE7,$Q$23:$Q$27),IF($R$23:$R$27=AE7,$U$23:$U$27),IF($V$23:$V$27=AE7,$Y$23:$Y$27),IF($Z$23:$Z$27=AE7,$AC$23:$AC$27),
IF($B$31:$B$35=AE7,$E$31:$E$35),IF($F$31:$F$35=AE7,$I$31:$I$35),IF($J$31:$J$35=AE7,$M$31:$M$35),IF($N$31:$N$35=AE7,$Q$31:$Q$35),IF($R$31:$R$35=AE7,$U$31:$U$35),IF($V$31:$V$35=AE7,$Y$31:$Y$35),IF($Z$31:$Z$35=AE7,$AC$31:$AC$35),
IF($B$39:$B$43=AE7,$E$39:$E$43),IF($F$39:$F$43=AE7,$I$39:$I$43),IF($J$39:$J$43=AE7,$M$39:$M$43),IF($N$39:$N$43=AE7,$Q$39:$Q$43),IF($R$39:$R$43=AE7,$U$39:$U$43),IF($V$39:$V$43=AE7,$Y$39:$Y$43),IF($Z$39:$Z$43=AE7,$AC$39:$AC$43),
IF($B$47:$B$51=AE7,$E$47:$E$51),IF($F$47:$F$51=AE7,$I$47:$I$51),IF($J$47:$J$51=AE7,$M$47:$M$51),IF($N$47:$N$51=AE7,$Q$47:$Q$51),IF($R$47:$R$51=AE7,$U$47:$U$51),IF($V$47:$V$51=AE7,$Y$47:$Y$51),IF($Z$47:$Z$51=AE7,$AC$47:$AC$51))</f>
        <v>0</v>
      </c>
      <c r="AJ7" s="5"/>
      <c r="AK7" s="5"/>
      <c r="AL7" s="9"/>
      <c r="AM7"/>
    </row>
    <row r="8" spans="2:39" s="89" customFormat="1" x14ac:dyDescent="0.2">
      <c r="B8" s="131"/>
      <c r="C8" s="132"/>
      <c r="D8" s="133"/>
      <c r="E8" s="134"/>
      <c r="F8" s="102"/>
      <c r="G8" s="96"/>
      <c r="H8" s="107"/>
      <c r="I8" s="56"/>
      <c r="J8" s="102"/>
      <c r="K8" s="96"/>
      <c r="L8" s="107"/>
      <c r="M8" s="56"/>
      <c r="N8" s="102"/>
      <c r="O8" s="96"/>
      <c r="P8" s="107"/>
      <c r="Q8" s="56"/>
      <c r="R8" s="102"/>
      <c r="S8" s="96"/>
      <c r="T8" s="107"/>
      <c r="U8" s="56"/>
      <c r="V8" s="102"/>
      <c r="W8" s="96"/>
      <c r="X8" s="107"/>
      <c r="Y8" s="56"/>
      <c r="Z8" s="92"/>
      <c r="AA8" s="94"/>
      <c r="AB8" s="104"/>
      <c r="AC8" s="47"/>
      <c r="AE8" s="5">
        <v>2</v>
      </c>
      <c r="AF8" s="94"/>
      <c r="AG8" s="9" t="str">
        <f>January!AG8</f>
        <v>Gasoline</v>
      </c>
      <c r="AH8">
        <f t="array" ref="AH8">SUM(IF($B$7:$B$11=AE8,$E$7:$E$11),IF($F$7:$F$11=AE8,$I$7:$I$11),IF($J$7:$J$11=AE8,$M$7:$M$11),IF($N$7:$N$11=AE8,$Q$7:$Q$11),IF($R$7:$R$11=AE8,$U$7:$U$11),IF($V$7:$V$11=AE8,$Y$7:$Y$11),IF($Z$7:$Z$11=AE8,$AC$7:$AC$11),
IF($B$15:$B$19=AE8,$E$15:$E$19),IF($F$15:$F$19=AE8,$I$15:$I$19),IF($J$15:$J$19=AE8,$M$15:$M$19),IF($N$15:$N$19=AE8,$Q$15:$Q$19),IF($R$15:$R$19=AE8,$U$15:$U$19),IF($V$15:$V$19=AE8,$Y$15:$Y$19),IF($Z$15:$Z$19=AE8,$AC$15:$AC$19),
IF($B$23:$B$27=AE8,$E$23:$E$27),IF($F$23:$F$27=AE8,$I$23:$I$27),IF($J$23:$J$27=AE8,$M$23:$M$27),IF($N$23:$N$27=AE8,$Q$23:$Q$27),IF($R$23:$R$27=AE8,$U$23:$U$27),IF($V$23:$V$27=AE8,$Y$23:$Y$27),IF($Z$23:$Z$27=AE8,$AC$23:$AC$27),
IF($B$31:$B$35=AE8,$E$31:$E$35),IF($F$31:$F$35=AE8,$I$31:$I$35),IF($J$31:$J$35=AE8,$M$31:$M$35),IF($N$31:$N$35=AE8,$Q$31:$Q$35),IF($R$31:$R$35=AE8,$U$31:$U$35),IF($V$31:$V$35=AE8,$Y$31:$Y$35),IF($Z$31:$Z$35=AE8,$AC$31:$AC$35),
IF($B$39:$B$43=AE8,$E$39:$E$43),IF($F$39:$F$43=AE8,$I$39:$I$43),IF($J$39:$J$43=AE8,$M$39:$M$43),IF($N$39:$N$43=AE8,$Q$39:$Q$43),IF($R$39:$R$43=AE8,$U$39:$U$43),IF($V$39:$V$43=AE8,$Y$39:$Y$43),IF($Z$39:$Z$43=AE8,$AC$39:$AC$43),
IF($B$47:$B$51=AE8,$E$47:$E$51),IF($F$47:$F$51=AE8,$I$47:$I$51),IF($J$47:$J$51=AE8,$M$47:$M$51),IF($N$47:$N$51=AE8,$Q$47:$Q$51),IF($R$47:$R$51=AE8,$U$47:$U$51),IF($V$47:$V$51=AE8,$Y$47:$Y$51),IF($Z$47:$Z$51=AE8,$AC$47:$AC$51))</f>
        <v>0</v>
      </c>
      <c r="AJ8" s="5"/>
      <c r="AK8" s="5"/>
      <c r="AL8" s="9"/>
      <c r="AM8"/>
    </row>
    <row r="9" spans="2:39" s="89" customFormat="1" x14ac:dyDescent="0.2">
      <c r="B9" s="131"/>
      <c r="C9" s="132"/>
      <c r="D9" s="133"/>
      <c r="E9" s="134"/>
      <c r="F9" s="102"/>
      <c r="G9" s="96"/>
      <c r="H9" s="107"/>
      <c r="I9" s="56"/>
      <c r="J9" s="102"/>
      <c r="K9" s="96"/>
      <c r="L9" s="107"/>
      <c r="M9" s="56"/>
      <c r="N9" s="102"/>
      <c r="O9" s="96"/>
      <c r="P9" s="107"/>
      <c r="Q9" s="56"/>
      <c r="R9" s="102"/>
      <c r="S9" s="96"/>
      <c r="T9" s="107"/>
      <c r="U9" s="56"/>
      <c r="V9" s="102"/>
      <c r="W9" s="96"/>
      <c r="X9" s="107"/>
      <c r="Y9" s="56"/>
      <c r="Z9" s="92"/>
      <c r="AA9" s="94"/>
      <c r="AB9" s="104"/>
      <c r="AC9" s="47"/>
      <c r="AE9" s="5">
        <v>3</v>
      </c>
      <c r="AF9" s="94"/>
      <c r="AG9" s="9" t="str">
        <f>January!AG9</f>
        <v>User 1 CASH</v>
      </c>
      <c r="AH9">
        <f t="array" ref="AH9">SUM(IF($B$7:$B$11=AE9,$E$7:$E$11),IF($F$7:$F$11=AE9,$I$7:$I$11),IF($J$7:$J$11=AE9,$M$7:$M$11),IF($N$7:$N$11=AE9,$Q$7:$Q$11),IF($R$7:$R$11=AE9,$U$7:$U$11),IF($V$7:$V$11=AE9,$Y$7:$Y$11),IF($Z$7:$Z$11=AE9,$AC$7:$AC$11),
IF($B$15:$B$19=AE9,$E$15:$E$19),IF($F$15:$F$19=AE9,$I$15:$I$19),IF($J$15:$J$19=AE9,$M$15:$M$19),IF($N$15:$N$19=AE9,$Q$15:$Q$19),IF($R$15:$R$19=AE9,$U$15:$U$19),IF($V$15:$V$19=AE9,$Y$15:$Y$19),IF($Z$15:$Z$19=AE9,$AC$15:$AC$19),
IF($B$23:$B$27=AE9,$E$23:$E$27),IF($F$23:$F$27=AE9,$I$23:$I$27),IF($J$23:$J$27=AE9,$M$23:$M$27),IF($N$23:$N$27=AE9,$Q$23:$Q$27),IF($R$23:$R$27=AE9,$U$23:$U$27),IF($V$23:$V$27=AE9,$Y$23:$Y$27),IF($Z$23:$Z$27=AE9,$AC$23:$AC$27),
IF($B$31:$B$35=AE9,$E$31:$E$35),IF($F$31:$F$35=AE9,$I$31:$I$35),IF($J$31:$J$35=AE9,$M$31:$M$35),IF($N$31:$N$35=AE9,$Q$31:$Q$35),IF($R$31:$R$35=AE9,$U$31:$U$35),IF($V$31:$V$35=AE9,$Y$31:$Y$35),IF($Z$31:$Z$35=AE9,$AC$31:$AC$35),
IF($B$39:$B$43=AE9,$E$39:$E$43),IF($F$39:$F$43=AE9,$I$39:$I$43),IF($J$39:$J$43=AE9,$M$39:$M$43),IF($N$39:$N$43=AE9,$Q$39:$Q$43),IF($R$39:$R$43=AE9,$U$39:$U$43),IF($V$39:$V$43=AE9,$Y$39:$Y$43),IF($Z$39:$Z$43=AE9,$AC$39:$AC$43),
IF($B$47:$B$51=AE9,$E$47:$E$51),IF($F$47:$F$51=AE9,$I$47:$I$51),IF($J$47:$J$51=AE9,$M$47:$M$51),IF($N$47:$N$51=AE9,$Q$47:$Q$51),IF($R$47:$R$51=AE9,$U$47:$U$51),IF($V$47:$V$51=AE9,$Y$47:$Y$51),IF($Z$47:$Z$51=AE9,$AC$47:$AC$51))</f>
        <v>0</v>
      </c>
      <c r="AJ9" s="5"/>
      <c r="AK9" s="5"/>
      <c r="AL9" s="9"/>
      <c r="AM9"/>
    </row>
    <row r="10" spans="2:39" s="89" customFormat="1" x14ac:dyDescent="0.2">
      <c r="B10" s="131"/>
      <c r="C10" s="132"/>
      <c r="D10" s="133"/>
      <c r="E10" s="134"/>
      <c r="F10" s="102"/>
      <c r="G10" s="96"/>
      <c r="H10" s="107"/>
      <c r="I10" s="56"/>
      <c r="J10" s="102"/>
      <c r="K10" s="96"/>
      <c r="L10" s="107"/>
      <c r="M10" s="56"/>
      <c r="N10" s="102"/>
      <c r="O10" s="96"/>
      <c r="P10" s="107"/>
      <c r="Q10" s="56"/>
      <c r="R10" s="102"/>
      <c r="S10" s="96"/>
      <c r="T10" s="107"/>
      <c r="U10" s="56"/>
      <c r="V10" s="102"/>
      <c r="W10" s="96"/>
      <c r="X10" s="107"/>
      <c r="Y10" s="56"/>
      <c r="Z10" s="92"/>
      <c r="AA10" s="94"/>
      <c r="AB10" s="104"/>
      <c r="AC10" s="47"/>
      <c r="AE10" s="5">
        <v>4</v>
      </c>
      <c r="AF10" s="94"/>
      <c r="AG10" s="9" t="str">
        <f>January!AG10</f>
        <v>User 2 CASH</v>
      </c>
      <c r="AH10">
        <f t="array" ref="AH10">SUM(IF($B$7:$B$11=AE10,$E$7:$E$11),IF($F$7:$F$11=AE10,$I$7:$I$11),IF($J$7:$J$11=AE10,$M$7:$M$11),IF($N$7:$N$11=AE10,$Q$7:$Q$11),IF($R$7:$R$11=AE10,$U$7:$U$11),IF($V$7:$V$11=AE10,$Y$7:$Y$11),IF($Z$7:$Z$11=AE10,$AC$7:$AC$11),
IF($B$15:$B$19=AE10,$E$15:$E$19),IF($F$15:$F$19=AE10,$I$15:$I$19),IF($J$15:$J$19=AE10,$M$15:$M$19),IF($N$15:$N$19=AE10,$Q$15:$Q$19),IF($R$15:$R$19=AE10,$U$15:$U$19),IF($V$15:$V$19=AE10,$Y$15:$Y$19),IF($Z$15:$Z$19=AE10,$AC$15:$AC$19),
IF($B$23:$B$27=AE10,$E$23:$E$27),IF($F$23:$F$27=AE10,$I$23:$I$27),IF($J$23:$J$27=AE10,$M$23:$M$27),IF($N$23:$N$27=AE10,$Q$23:$Q$27),IF($R$23:$R$27=AE10,$U$23:$U$27),IF($V$23:$V$27=AE10,$Y$23:$Y$27),IF($Z$23:$Z$27=AE10,$AC$23:$AC$27),
IF($B$31:$B$35=AE10,$E$31:$E$35),IF($F$31:$F$35=AE10,$I$31:$I$35),IF($J$31:$J$35=AE10,$M$31:$M$35),IF($N$31:$N$35=AE10,$Q$31:$Q$35),IF($R$31:$R$35=AE10,$U$31:$U$35),IF($V$31:$V$35=AE10,$Y$31:$Y$35),IF($Z$31:$Z$35=AE10,$AC$31:$AC$35),
IF($B$39:$B$43=AE10,$E$39:$E$43),IF($F$39:$F$43=AE10,$I$39:$I$43),IF($J$39:$J$43=AE10,$M$39:$M$43),IF($N$39:$N$43=AE10,$Q$39:$Q$43),IF($R$39:$R$43=AE10,$U$39:$U$43),IF($V$39:$V$43=AE10,$Y$39:$Y$43),IF($Z$39:$Z$43=AE10,$AC$39:$AC$43),
IF($B$47:$B$51=AE10,$E$47:$E$51),IF($F$47:$F$51=AE10,$I$47:$I$51),IF($J$47:$J$51=AE10,$M$47:$M$51),IF($N$47:$N$51=AE10,$Q$47:$Q$51),IF($R$47:$R$51=AE10,$U$47:$U$51),IF($V$47:$V$51=AE10,$Y$47:$Y$51),IF($Z$47:$Z$51=AE10,$AC$47:$AC$51))</f>
        <v>0</v>
      </c>
      <c r="AJ10" s="5"/>
      <c r="AK10" s="5"/>
      <c r="AL10" s="9"/>
      <c r="AM10"/>
    </row>
    <row r="11" spans="2:39" s="89" customFormat="1" x14ac:dyDescent="0.2">
      <c r="B11" s="131"/>
      <c r="C11" s="132"/>
      <c r="D11" s="133"/>
      <c r="E11" s="134"/>
      <c r="F11" s="102"/>
      <c r="G11" s="96"/>
      <c r="H11" s="107"/>
      <c r="I11" s="56"/>
      <c r="J11" s="102"/>
      <c r="K11" s="96"/>
      <c r="L11" s="107"/>
      <c r="M11" s="56"/>
      <c r="N11" s="102"/>
      <c r="O11" s="96"/>
      <c r="P11" s="107"/>
      <c r="Q11" s="56"/>
      <c r="R11" s="102"/>
      <c r="S11" s="96"/>
      <c r="T11" s="107"/>
      <c r="U11" s="56"/>
      <c r="V11" s="102"/>
      <c r="W11" s="96"/>
      <c r="X11" s="107"/>
      <c r="Y11" s="56"/>
      <c r="Z11" s="92"/>
      <c r="AA11" s="94"/>
      <c r="AB11" s="104"/>
      <c r="AC11" s="47"/>
      <c r="AE11" s="5">
        <v>5</v>
      </c>
      <c r="AF11" s="94"/>
      <c r="AG11" s="9" t="str">
        <f>January!AG11</f>
        <v>Recreation</v>
      </c>
      <c r="AH11">
        <f t="array" ref="AH11">SUM(IF($B$7:$B$11=AE11,$E$7:$E$11),IF($F$7:$F$11=AE11,$I$7:$I$11),IF($J$7:$J$11=AE11,$M$7:$M$11),IF($N$7:$N$11=AE11,$Q$7:$Q$11),IF($R$7:$R$11=AE11,$U$7:$U$11),IF($V$7:$V$11=AE11,$Y$7:$Y$11),IF($Z$7:$Z$11=AE11,$AC$7:$AC$11),
IF($B$15:$B$19=AE11,$E$15:$E$19),IF($F$15:$F$19=AE11,$I$15:$I$19),IF($J$15:$J$19=AE11,$M$15:$M$19),IF($N$15:$N$19=AE11,$Q$15:$Q$19),IF($R$15:$R$19=AE11,$U$15:$U$19),IF($V$15:$V$19=AE11,$Y$15:$Y$19),IF($Z$15:$Z$19=AE11,$AC$15:$AC$19),
IF($B$23:$B$27=AE11,$E$23:$E$27),IF($F$23:$F$27=AE11,$I$23:$I$27),IF($J$23:$J$27=AE11,$M$23:$M$27),IF($N$23:$N$27=AE11,$Q$23:$Q$27),IF($R$23:$R$27=AE11,$U$23:$U$27),IF($V$23:$V$27=AE11,$Y$23:$Y$27),IF($Z$23:$Z$27=AE11,$AC$23:$AC$27),
IF($B$31:$B$35=AE11,$E$31:$E$35),IF($F$31:$F$35=AE11,$I$31:$I$35),IF($J$31:$J$35=AE11,$M$31:$M$35),IF($N$31:$N$35=AE11,$Q$31:$Q$35),IF($R$31:$R$35=AE11,$U$31:$U$35),IF($V$31:$V$35=AE11,$Y$31:$Y$35),IF($Z$31:$Z$35=AE11,$AC$31:$AC$35),
IF($B$39:$B$43=AE11,$E$39:$E$43),IF($F$39:$F$43=AE11,$I$39:$I$43),IF($J$39:$J$43=AE11,$M$39:$M$43),IF($N$39:$N$43=AE11,$Q$39:$Q$43),IF($R$39:$R$43=AE11,$U$39:$U$43),IF($V$39:$V$43=AE11,$Y$39:$Y$43),IF($Z$39:$Z$43=AE11,$AC$39:$AC$43),
IF($B$47:$B$51=AE11,$E$47:$E$51),IF($F$47:$F$51=AE11,$I$47:$I$51),IF($J$47:$J$51=AE11,$M$47:$M$51),IF($N$47:$N$51=AE11,$Q$47:$Q$51),IF($R$47:$R$51=AE11,$U$47:$U$51),IF($V$47:$V$51=AE11,$Y$47:$Y$51),IF($Z$47:$Z$51=AE11,$AC$47:$AC$51))</f>
        <v>0</v>
      </c>
      <c r="AJ11" s="5"/>
      <c r="AK11" s="5"/>
      <c r="AL11" s="9"/>
      <c r="AM11"/>
    </row>
    <row r="12" spans="2:39" s="89" customFormat="1" x14ac:dyDescent="0.2">
      <c r="B12" s="177">
        <v>31</v>
      </c>
      <c r="C12" s="178"/>
      <c r="D12" s="133" t="s">
        <v>51</v>
      </c>
      <c r="E12" s="134">
        <f t="array" ref="E12">E2+SUM(IF(C7:C11=1,E7:E11))</f>
        <v>1200</v>
      </c>
      <c r="F12" s="173">
        <v>1</v>
      </c>
      <c r="G12" s="174"/>
      <c r="H12" s="107" t="s">
        <v>51</v>
      </c>
      <c r="I12" s="56">
        <f t="array" ref="I12">E12+SUM(IF(G7:G11=1,I7:I11))</f>
        <v>1200</v>
      </c>
      <c r="J12" s="173">
        <f>F12+1</f>
        <v>2</v>
      </c>
      <c r="K12" s="174"/>
      <c r="L12" s="107" t="s">
        <v>51</v>
      </c>
      <c r="M12" s="56">
        <f t="array" ref="M12">I12+SUM(IF(K7:K11=1,M7:M11))</f>
        <v>1200</v>
      </c>
      <c r="N12" s="173">
        <f>J12+1</f>
        <v>3</v>
      </c>
      <c r="O12" s="174"/>
      <c r="P12" s="107" t="s">
        <v>51</v>
      </c>
      <c r="Q12" s="56">
        <f t="array" ref="Q12">M12+SUM(IF(O7:O11=1,Q7:Q11))</f>
        <v>1200</v>
      </c>
      <c r="R12" s="173">
        <f>N12+1</f>
        <v>4</v>
      </c>
      <c r="S12" s="174"/>
      <c r="T12" s="107" t="s">
        <v>51</v>
      </c>
      <c r="U12" s="56">
        <f t="array" ref="U12">Q12+SUM(IF(S7:S11=1,U7:U11))</f>
        <v>1200</v>
      </c>
      <c r="V12" s="190">
        <f>R12+1</f>
        <v>5</v>
      </c>
      <c r="W12" s="191"/>
      <c r="X12" s="107" t="s">
        <v>51</v>
      </c>
      <c r="Y12" s="56">
        <f t="array" ref="Y12">U12+SUM(IF(W7:W11=1,Y7:Y11))</f>
        <v>1200</v>
      </c>
      <c r="Z12" s="190">
        <f>V12+1</f>
        <v>6</v>
      </c>
      <c r="AA12" s="191"/>
      <c r="AB12" s="104" t="s">
        <v>51</v>
      </c>
      <c r="AC12" s="47">
        <f t="array" ref="AC12">Y12+SUM(IF(AA7:AA11=1,AC7:AC11))</f>
        <v>1200</v>
      </c>
      <c r="AE12" s="5">
        <v>6</v>
      </c>
      <c r="AF12" s="94"/>
      <c r="AG12" s="9" t="str">
        <f>January!AG12</f>
        <v>Work Exp</v>
      </c>
      <c r="AH12">
        <f t="array" ref="AH12">SUM(IF($B$7:$B$11=AE12,$E$7:$E$11),IF($F$7:$F$11=AE12,$I$7:$I$11),IF($J$7:$J$11=AE12,$M$7:$M$11),IF($N$7:$N$11=AE12,$Q$7:$Q$11),IF($R$7:$R$11=AE12,$U$7:$U$11),IF($V$7:$V$11=AE12,$Y$7:$Y$11),IF($Z$7:$Z$11=AE12,$AC$7:$AC$11),
IF($B$15:$B$19=AE12,$E$15:$E$19),IF($F$15:$F$19=AE12,$I$15:$I$19),IF($J$15:$J$19=AE12,$M$15:$M$19),IF($N$15:$N$19=AE12,$Q$15:$Q$19),IF($R$15:$R$19=AE12,$U$15:$U$19),IF($V$15:$V$19=AE12,$Y$15:$Y$19),IF($Z$15:$Z$19=AE12,$AC$15:$AC$19),
IF($B$23:$B$27=AE12,$E$23:$E$27),IF($F$23:$F$27=AE12,$I$23:$I$27),IF($J$23:$J$27=AE12,$M$23:$M$27),IF($N$23:$N$27=AE12,$Q$23:$Q$27),IF($R$23:$R$27=AE12,$U$23:$U$27),IF($V$23:$V$27=AE12,$Y$23:$Y$27),IF($Z$23:$Z$27=AE12,$AC$23:$AC$27),
IF($B$31:$B$35=AE12,$E$31:$E$35),IF($F$31:$F$35=AE12,$I$31:$I$35),IF($J$31:$J$35=AE12,$M$31:$M$35),IF($N$31:$N$35=AE12,$Q$31:$Q$35),IF($R$31:$R$35=AE12,$U$31:$U$35),IF($V$31:$V$35=AE12,$Y$31:$Y$35),IF($Z$31:$Z$35=AE12,$AC$31:$AC$35),
IF($B$39:$B$43=AE12,$E$39:$E$43),IF($F$39:$F$43=AE12,$I$39:$I$43),IF($J$39:$J$43=AE12,$M$39:$M$43),IF($N$39:$N$43=AE12,$Q$39:$Q$43),IF($R$39:$R$43=AE12,$U$39:$U$43),IF($V$39:$V$43=AE12,$Y$39:$Y$43),IF($Z$39:$Z$43=AE12,$AC$39:$AC$43),
IF($B$47:$B$51=AE12,$E$47:$E$51),IF($F$47:$F$51=AE12,$I$47:$I$51),IF($J$47:$J$51=AE12,$M$47:$M$51),IF($N$47:$N$51=AE12,$Q$47:$Q$51),IF($R$47:$R$51=AE12,$U$47:$U$51),IF($V$47:$V$51=AE12,$Y$47:$Y$51),IF($Z$47:$Z$51=AE12,$AC$47:$AC$51))</f>
        <v>0</v>
      </c>
      <c r="AJ12" s="5"/>
      <c r="AK12" s="5"/>
      <c r="AL12" s="9"/>
      <c r="AM12"/>
    </row>
    <row r="13" spans="2:39" s="89" customFormat="1" x14ac:dyDescent="0.2">
      <c r="B13" s="177"/>
      <c r="C13" s="178"/>
      <c r="D13" s="133" t="s">
        <v>60</v>
      </c>
      <c r="E13" s="135">
        <f t="array" ref="E13">E3+SUM(IF(C7:C11=2,E7:E11))-SUM(IF(B7:B11={33},E7:E11))</f>
        <v>5000</v>
      </c>
      <c r="F13" s="173"/>
      <c r="G13" s="174"/>
      <c r="H13" s="107" t="s">
        <v>60</v>
      </c>
      <c r="I13" s="152">
        <f t="array" ref="I13">E13+SUM(IF(G7:G11=2,I7:I11))-SUM(IF(F7:F11={33},I7:I11))</f>
        <v>5000</v>
      </c>
      <c r="J13" s="173"/>
      <c r="K13" s="174"/>
      <c r="L13" s="107" t="s">
        <v>60</v>
      </c>
      <c r="M13" s="152">
        <f t="array" ref="M13">I13+SUM(IF(K7:K11=2,M7:M11))-SUM(IF(J7:J11={33},M7:M11))</f>
        <v>5000</v>
      </c>
      <c r="N13" s="173"/>
      <c r="O13" s="174"/>
      <c r="P13" s="107" t="s">
        <v>60</v>
      </c>
      <c r="Q13" s="152">
        <f t="array" ref="Q13">M13+SUM(IF(O7:O11=2,Q7:Q11))-SUM(IF(N7:N11={33},Q7:Q11))</f>
        <v>5000</v>
      </c>
      <c r="R13" s="173"/>
      <c r="S13" s="174"/>
      <c r="T13" s="107" t="s">
        <v>60</v>
      </c>
      <c r="U13" s="152">
        <f t="array" ref="U13">Q13+SUM(IF(S7:S11=2,U7:U11))-SUM(IF(R7:R11={33},U7:U11))</f>
        <v>5000</v>
      </c>
      <c r="V13" s="190"/>
      <c r="W13" s="191"/>
      <c r="X13" s="107" t="s">
        <v>60</v>
      </c>
      <c r="Y13" s="152">
        <f t="array" ref="Y13">U13+SUM(IF(W7:W11=2,Y7:Y11))-SUM(IF(V7:V11={33},Y7:Y11))</f>
        <v>5000</v>
      </c>
      <c r="Z13" s="190"/>
      <c r="AA13" s="191"/>
      <c r="AB13" s="104" t="s">
        <v>60</v>
      </c>
      <c r="AC13" s="21">
        <f t="array" ref="AC13">Y13+SUM(IF(AA7:AA11=2,AC7:AC11))-SUM(IF(Z7:Z11={33},AC7:AC11))</f>
        <v>5000</v>
      </c>
      <c r="AE13" s="5">
        <v>7</v>
      </c>
      <c r="AF13" s="94"/>
      <c r="AG13" s="9" t="str">
        <f>January!AG13</f>
        <v>Rent / 1st Mortgage</v>
      </c>
      <c r="AH13">
        <f t="array" ref="AH13">SUM(IF($B$7:$B$11=AE13,$E$7:$E$11),IF($F$7:$F$11=AE13,$I$7:$I$11),IF($J$7:$J$11=AE13,$M$7:$M$11),IF($N$7:$N$11=AE13,$Q$7:$Q$11),IF($R$7:$R$11=AE13,$U$7:$U$11),IF($V$7:$V$11=AE13,$Y$7:$Y$11),IF($Z$7:$Z$11=AE13,$AC$7:$AC$11),
IF($B$15:$B$19=AE13,$E$15:$E$19),IF($F$15:$F$19=AE13,$I$15:$I$19),IF($J$15:$J$19=AE13,$M$15:$M$19),IF($N$15:$N$19=AE13,$Q$15:$Q$19),IF($R$15:$R$19=AE13,$U$15:$U$19),IF($V$15:$V$19=AE13,$Y$15:$Y$19),IF($Z$15:$Z$19=AE13,$AC$15:$AC$19),
IF($B$23:$B$27=AE13,$E$23:$E$27),IF($F$23:$F$27=AE13,$I$23:$I$27),IF($J$23:$J$27=AE13,$M$23:$M$27),IF($N$23:$N$27=AE13,$Q$23:$Q$27),IF($R$23:$R$27=AE13,$U$23:$U$27),IF($V$23:$V$27=AE13,$Y$23:$Y$27),IF($Z$23:$Z$27=AE13,$AC$23:$AC$27),
IF($B$31:$B$35=AE13,$E$31:$E$35),IF($F$31:$F$35=AE13,$I$31:$I$35),IF($J$31:$J$35=AE13,$M$31:$M$35),IF($N$31:$N$35=AE13,$Q$31:$Q$35),IF($R$31:$R$35=AE13,$U$31:$U$35),IF($V$31:$V$35=AE13,$Y$31:$Y$35),IF($Z$31:$Z$35=AE13,$AC$31:$AC$35),
IF($B$39:$B$43=AE13,$E$39:$E$43),IF($F$39:$F$43=AE13,$I$39:$I$43),IF($J$39:$J$43=AE13,$M$39:$M$43),IF($N$39:$N$43=AE13,$Q$39:$Q$43),IF($R$39:$R$43=AE13,$U$39:$U$43),IF($V$39:$V$43=AE13,$Y$39:$Y$43),IF($Z$39:$Z$43=AE13,$AC$39:$AC$43),
IF($B$47:$B$51=AE13,$E$47:$E$51),IF($F$47:$F$51=AE13,$I$47:$I$51),IF($J$47:$J$51=AE13,$M$47:$M$51),IF($N$47:$N$51=AE13,$Q$47:$Q$51),IF($R$47:$R$51=AE13,$U$47:$U$51),IF($V$47:$V$51=AE13,$Y$47:$Y$51),IF($Z$47:$Z$51=AE13,$AC$47:$AC$51))</f>
        <v>0</v>
      </c>
      <c r="AJ13" s="5"/>
      <c r="AK13" s="5"/>
      <c r="AL13" s="9"/>
      <c r="AM13"/>
    </row>
    <row r="14" spans="2:39" ht="13.5" thickBot="1" x14ac:dyDescent="0.25">
      <c r="B14" s="179"/>
      <c r="C14" s="180"/>
      <c r="D14" s="136" t="s">
        <v>48</v>
      </c>
      <c r="E14" s="137">
        <f t="array" ref="E14">E4+SUM(IF(C7:C11=3,E7:E11))-SUM(IF(B7:B11={34},E7:E11))</f>
        <v>-800</v>
      </c>
      <c r="F14" s="175"/>
      <c r="G14" s="176"/>
      <c r="H14" s="153" t="s">
        <v>48</v>
      </c>
      <c r="I14" s="154">
        <f t="array" ref="I14">E14+SUM(IF(G7:G11=3,I7:I11))-SUM(IF(F7:F11={34},I7:I11))</f>
        <v>-800</v>
      </c>
      <c r="J14" s="175"/>
      <c r="K14" s="176"/>
      <c r="L14" s="153" t="s">
        <v>48</v>
      </c>
      <c r="M14" s="154">
        <f t="array" ref="M14">I14+SUM(IF(K7:K11=3,M7:M11))-SUM(IF(J7:J11={34},M7:M11))</f>
        <v>-800</v>
      </c>
      <c r="N14" s="175"/>
      <c r="O14" s="176"/>
      <c r="P14" s="153" t="s">
        <v>48</v>
      </c>
      <c r="Q14" s="154">
        <f t="array" ref="Q14">M14+SUM(IF(O7:O11=3,Q7:Q11))-SUM(IF(N7:N11={34},Q7:Q11))</f>
        <v>-800</v>
      </c>
      <c r="R14" s="175"/>
      <c r="S14" s="176"/>
      <c r="T14" s="153" t="s">
        <v>48</v>
      </c>
      <c r="U14" s="154">
        <f t="array" ref="U14">Q14+SUM(IF(S7:S11=3,U7:U11))-SUM(IF(R7:R11={34},U7:U11))</f>
        <v>-800</v>
      </c>
      <c r="V14" s="192"/>
      <c r="W14" s="193"/>
      <c r="X14" s="153" t="s">
        <v>48</v>
      </c>
      <c r="Y14" s="154">
        <f t="array" ref="Y14">U14+SUM(IF(W7:W11=3,Y7:Y11))-SUM(IF(V7:V11={34},Y7:Y11))</f>
        <v>-800</v>
      </c>
      <c r="Z14" s="192"/>
      <c r="AA14" s="193"/>
      <c r="AB14" s="105" t="s">
        <v>48</v>
      </c>
      <c r="AC14" s="25">
        <f t="array" ref="AC14">Y14+SUM(IF(AA7:AA11=3,AC7:AC11))-SUM(IF(Z7:Z11={34},AC7:AC11))</f>
        <v>-800</v>
      </c>
      <c r="AE14" s="5">
        <v>8</v>
      </c>
      <c r="AF14" s="94"/>
      <c r="AG14" s="9" t="str">
        <f>January!AG14</f>
        <v>2nd Mortgage</v>
      </c>
      <c r="AH14">
        <f t="array" ref="AH14">SUM(IF($B$7:$B$11=AE14,$E$7:$E$11),IF($F$7:$F$11=AE14,$I$7:$I$11),IF($J$7:$J$11=AE14,$M$7:$M$11),IF($N$7:$N$11=AE14,$Q$7:$Q$11),IF($R$7:$R$11=AE14,$U$7:$U$11),IF($V$7:$V$11=AE14,$Y$7:$Y$11),IF($Z$7:$Z$11=AE14,$AC$7:$AC$11),
IF($B$15:$B$19=AE14,$E$15:$E$19),IF($F$15:$F$19=AE14,$I$15:$I$19),IF($J$15:$J$19=AE14,$M$15:$M$19),IF($N$15:$N$19=AE14,$Q$15:$Q$19),IF($R$15:$R$19=AE14,$U$15:$U$19),IF($V$15:$V$19=AE14,$Y$15:$Y$19),IF($Z$15:$Z$19=AE14,$AC$15:$AC$19),
IF($B$23:$B$27=AE14,$E$23:$E$27),IF($F$23:$F$27=AE14,$I$23:$I$27),IF($J$23:$J$27=AE14,$M$23:$M$27),IF($N$23:$N$27=AE14,$Q$23:$Q$27),IF($R$23:$R$27=AE14,$U$23:$U$27),IF($V$23:$V$27=AE14,$Y$23:$Y$27),IF($Z$23:$Z$27=AE14,$AC$23:$AC$27),
IF($B$31:$B$35=AE14,$E$31:$E$35),IF($F$31:$F$35=AE14,$I$31:$I$35),IF($J$31:$J$35=AE14,$M$31:$M$35),IF($N$31:$N$35=AE14,$Q$31:$Q$35),IF($R$31:$R$35=AE14,$U$31:$U$35),IF($V$31:$V$35=AE14,$Y$31:$Y$35),IF($Z$31:$Z$35=AE14,$AC$31:$AC$35),
IF($B$39:$B$43=AE14,$E$39:$E$43),IF($F$39:$F$43=AE14,$I$39:$I$43),IF($J$39:$J$43=AE14,$M$39:$M$43),IF($N$39:$N$43=AE14,$Q$39:$Q$43),IF($R$39:$R$43=AE14,$U$39:$U$43),IF($V$39:$V$43=AE14,$Y$39:$Y$43),IF($Z$39:$Z$43=AE14,$AC$39:$AC$43),
IF($B$47:$B$51=AE14,$E$47:$E$51),IF($F$47:$F$51=AE14,$I$47:$I$51),IF($J$47:$J$51=AE14,$M$47:$M$51),IF($N$47:$N$51=AE14,$Q$47:$Q$51),IF($R$47:$R$51=AE14,$U$47:$U$51),IF($V$47:$V$51=AE14,$Y$47:$Y$51),IF($Z$47:$Z$51=AE14,$AC$47:$AC$51))</f>
        <v>0</v>
      </c>
      <c r="AJ14" s="5"/>
      <c r="AK14" s="5"/>
      <c r="AL14" s="9"/>
    </row>
    <row r="15" spans="2:39" s="89" customFormat="1" x14ac:dyDescent="0.2">
      <c r="B15" s="101"/>
      <c r="C15" s="111"/>
      <c r="D15" s="106"/>
      <c r="E15" s="100"/>
      <c r="F15" s="102"/>
      <c r="G15" s="96"/>
      <c r="H15" s="113"/>
      <c r="I15" s="56"/>
      <c r="J15" s="102"/>
      <c r="K15" s="96"/>
      <c r="L15" s="113"/>
      <c r="M15" s="56"/>
      <c r="N15" s="102"/>
      <c r="O15" s="96"/>
      <c r="P15" s="107"/>
      <c r="Q15" s="56"/>
      <c r="R15" s="101"/>
      <c r="S15" s="111"/>
      <c r="T15" s="113"/>
      <c r="U15" s="56"/>
      <c r="V15" s="102"/>
      <c r="W15" s="96"/>
      <c r="X15" s="107"/>
      <c r="Y15" s="56"/>
      <c r="Z15" s="91"/>
      <c r="AA15" s="110"/>
      <c r="AB15" s="103"/>
      <c r="AC15" s="60"/>
      <c r="AE15" s="5">
        <v>9</v>
      </c>
      <c r="AF15" s="94"/>
      <c r="AG15" s="9" t="str">
        <f>January!AG15</f>
        <v>HOA Assesments</v>
      </c>
      <c r="AH15">
        <f t="array" ref="AH15">SUM(IF($B$7:$B$11=AE15,$E$7:$E$11),IF($F$7:$F$11=AE15,$I$7:$I$11),IF($J$7:$J$11=AE15,$M$7:$M$11),IF($N$7:$N$11=AE15,$Q$7:$Q$11),IF($R$7:$R$11=AE15,$U$7:$U$11),IF($V$7:$V$11=AE15,$Y$7:$Y$11),IF($Z$7:$Z$11=AE15,$AC$7:$AC$11),
IF($B$15:$B$19=AE15,$E$15:$E$19),IF($F$15:$F$19=AE15,$I$15:$I$19),IF($J$15:$J$19=AE15,$M$15:$M$19),IF($N$15:$N$19=AE15,$Q$15:$Q$19),IF($R$15:$R$19=AE15,$U$15:$U$19),IF($V$15:$V$19=AE15,$Y$15:$Y$19),IF($Z$15:$Z$19=AE15,$AC$15:$AC$19),
IF($B$23:$B$27=AE15,$E$23:$E$27),IF($F$23:$F$27=AE15,$I$23:$I$27),IF($J$23:$J$27=AE15,$M$23:$M$27),IF($N$23:$N$27=AE15,$Q$23:$Q$27),IF($R$23:$R$27=AE15,$U$23:$U$27),IF($V$23:$V$27=AE15,$Y$23:$Y$27),IF($Z$23:$Z$27=AE15,$AC$23:$AC$27),
IF($B$31:$B$35=AE15,$E$31:$E$35),IF($F$31:$F$35=AE15,$I$31:$I$35),IF($J$31:$J$35=AE15,$M$31:$M$35),IF($N$31:$N$35=AE15,$Q$31:$Q$35),IF($R$31:$R$35=AE15,$U$31:$U$35),IF($V$31:$V$35=AE15,$Y$31:$Y$35),IF($Z$31:$Z$35=AE15,$AC$31:$AC$35),
IF($B$39:$B$43=AE15,$E$39:$E$43),IF($F$39:$F$43=AE15,$I$39:$I$43),IF($J$39:$J$43=AE15,$M$39:$M$43),IF($N$39:$N$43=AE15,$Q$39:$Q$43),IF($R$39:$R$43=AE15,$U$39:$U$43),IF($V$39:$V$43=AE15,$Y$39:$Y$43),IF($Z$39:$Z$43=AE15,$AC$39:$AC$43),
IF($B$47:$B$51=AE15,$E$47:$E$51),IF($F$47:$F$51=AE15,$I$47:$I$51),IF($J$47:$J$51=AE15,$M$47:$M$51),IF($N$47:$N$51=AE15,$Q$47:$Q$51),IF($R$47:$R$51=AE15,$U$47:$U$51),IF($V$47:$V$51=AE15,$Y$47:$Y$51),IF($Z$47:$Z$51=AE15,$AC$47:$AC$51))</f>
        <v>0</v>
      </c>
      <c r="AJ15" s="5"/>
      <c r="AK15" s="5"/>
      <c r="AL15" s="9"/>
      <c r="AM15"/>
    </row>
    <row r="16" spans="2:39" s="89" customFormat="1" x14ac:dyDescent="0.2">
      <c r="B16" s="102"/>
      <c r="C16" s="96"/>
      <c r="D16" s="107"/>
      <c r="E16" s="56"/>
      <c r="F16" s="102"/>
      <c r="G16" s="96"/>
      <c r="H16" s="107"/>
      <c r="I16" s="56"/>
      <c r="J16" s="102"/>
      <c r="K16" s="96"/>
      <c r="L16" s="107"/>
      <c r="M16" s="56"/>
      <c r="N16" s="102"/>
      <c r="O16" s="96"/>
      <c r="P16" s="107"/>
      <c r="Q16" s="56"/>
      <c r="R16" s="102"/>
      <c r="S16" s="96"/>
      <c r="T16" s="113"/>
      <c r="U16" s="56"/>
      <c r="V16" s="102"/>
      <c r="W16" s="96"/>
      <c r="X16" s="107"/>
      <c r="Y16" s="56"/>
      <c r="Z16" s="92"/>
      <c r="AA16" s="94"/>
      <c r="AB16" s="104"/>
      <c r="AC16" s="47"/>
      <c r="AE16" s="5">
        <v>10</v>
      </c>
      <c r="AF16" s="94"/>
      <c r="AG16" s="9" t="str">
        <f>January!AG16</f>
        <v>DayCare/School</v>
      </c>
      <c r="AH16">
        <f t="array" ref="AH16">SUM(IF($B$7:$B$11=AE16,$E$7:$E$11),IF($F$7:$F$11=AE16,$I$7:$I$11),IF($J$7:$J$11=AE16,$M$7:$M$11),IF($N$7:$N$11=AE16,$Q$7:$Q$11),IF($R$7:$R$11=AE16,$U$7:$U$11),IF($V$7:$V$11=AE16,$Y$7:$Y$11),IF($Z$7:$Z$11=AE16,$AC$7:$AC$11),
IF($B$15:$B$19=AE16,$E$15:$E$19),IF($F$15:$F$19=AE16,$I$15:$I$19),IF($J$15:$J$19=AE16,$M$15:$M$19),IF($N$15:$N$19=AE16,$Q$15:$Q$19),IF($R$15:$R$19=AE16,$U$15:$U$19),IF($V$15:$V$19=AE16,$Y$15:$Y$19),IF($Z$15:$Z$19=AE16,$AC$15:$AC$19),
IF($B$23:$B$27=AE16,$E$23:$E$27),IF($F$23:$F$27=AE16,$I$23:$I$27),IF($J$23:$J$27=AE16,$M$23:$M$27),IF($N$23:$N$27=AE16,$Q$23:$Q$27),IF($R$23:$R$27=AE16,$U$23:$U$27),IF($V$23:$V$27=AE16,$Y$23:$Y$27),IF($Z$23:$Z$27=AE16,$AC$23:$AC$27),
IF($B$31:$B$35=AE16,$E$31:$E$35),IF($F$31:$F$35=AE16,$I$31:$I$35),IF($J$31:$J$35=AE16,$M$31:$M$35),IF($N$31:$N$35=AE16,$Q$31:$Q$35),IF($R$31:$R$35=AE16,$U$31:$U$35),IF($V$31:$V$35=AE16,$Y$31:$Y$35),IF($Z$31:$Z$35=AE16,$AC$31:$AC$35),
IF($B$39:$B$43=AE16,$E$39:$E$43),IF($F$39:$F$43=AE16,$I$39:$I$43),IF($J$39:$J$43=AE16,$M$39:$M$43),IF($N$39:$N$43=AE16,$Q$39:$Q$43),IF($R$39:$R$43=AE16,$U$39:$U$43),IF($V$39:$V$43=AE16,$Y$39:$Y$43),IF($Z$39:$Z$43=AE16,$AC$39:$AC$43),
IF($B$47:$B$51=AE16,$E$47:$E$51),IF($F$47:$F$51=AE16,$I$47:$I$51),IF($J$47:$J$51=AE16,$M$47:$M$51),IF($N$47:$N$51=AE16,$Q$47:$Q$51),IF($R$47:$R$51=AE16,$U$47:$U$51),IF($V$47:$V$51=AE16,$Y$47:$Y$51),IF($Z$47:$Z$51=AE16,$AC$47:$AC$51))</f>
        <v>0</v>
      </c>
      <c r="AJ16" s="5"/>
      <c r="AK16" s="5"/>
      <c r="AL16" s="19"/>
      <c r="AM16"/>
    </row>
    <row r="17" spans="2:39" s="89" customFormat="1" x14ac:dyDescent="0.2">
      <c r="B17" s="102"/>
      <c r="C17" s="96"/>
      <c r="D17" s="107"/>
      <c r="E17" s="56"/>
      <c r="F17" s="102"/>
      <c r="G17" s="96"/>
      <c r="H17" s="107"/>
      <c r="I17" s="56"/>
      <c r="J17" s="102"/>
      <c r="K17" s="96"/>
      <c r="L17" s="107"/>
      <c r="M17" s="56"/>
      <c r="N17" s="102"/>
      <c r="O17" s="96"/>
      <c r="P17" s="107"/>
      <c r="Q17" s="56"/>
      <c r="R17" s="102"/>
      <c r="S17" s="96"/>
      <c r="T17" s="107"/>
      <c r="U17" s="56"/>
      <c r="V17" s="102"/>
      <c r="W17" s="96"/>
      <c r="X17" s="107"/>
      <c r="Y17" s="56"/>
      <c r="Z17" s="92"/>
      <c r="AA17" s="94"/>
      <c r="AB17" s="104"/>
      <c r="AC17" s="47"/>
      <c r="AE17" s="5">
        <v>11</v>
      </c>
      <c r="AF17" s="94"/>
      <c r="AG17" s="9" t="str">
        <f>January!AG17</f>
        <v>Student Loans</v>
      </c>
      <c r="AH17">
        <f t="array" ref="AH17">SUM(IF($B$7:$B$11=AE17,$E$7:$E$11),IF($F$7:$F$11=AE17,$I$7:$I$11),IF($J$7:$J$11=AE17,$M$7:$M$11),IF($N$7:$N$11=AE17,$Q$7:$Q$11),IF($R$7:$R$11=AE17,$U$7:$U$11),IF($V$7:$V$11=AE17,$Y$7:$Y$11),IF($Z$7:$Z$11=AE17,$AC$7:$AC$11),
IF($B$15:$B$19=AE17,$E$15:$E$19),IF($F$15:$F$19=AE17,$I$15:$I$19),IF($J$15:$J$19=AE17,$M$15:$M$19),IF($N$15:$N$19=AE17,$Q$15:$Q$19),IF($R$15:$R$19=AE17,$U$15:$U$19),IF($V$15:$V$19=AE17,$Y$15:$Y$19),IF($Z$15:$Z$19=AE17,$AC$15:$AC$19),
IF($B$23:$B$27=AE17,$E$23:$E$27),IF($F$23:$F$27=AE17,$I$23:$I$27),IF($J$23:$J$27=AE17,$M$23:$M$27),IF($N$23:$N$27=AE17,$Q$23:$Q$27),IF($R$23:$R$27=AE17,$U$23:$U$27),IF($V$23:$V$27=AE17,$Y$23:$Y$27),IF($Z$23:$Z$27=AE17,$AC$23:$AC$27),
IF($B$31:$B$35=AE17,$E$31:$E$35),IF($F$31:$F$35=AE17,$I$31:$I$35),IF($J$31:$J$35=AE17,$M$31:$M$35),IF($N$31:$N$35=AE17,$Q$31:$Q$35),IF($R$31:$R$35=AE17,$U$31:$U$35),IF($V$31:$V$35=AE17,$Y$31:$Y$35),IF($Z$31:$Z$35=AE17,$AC$31:$AC$35),
IF($B$39:$B$43=AE17,$E$39:$E$43),IF($F$39:$F$43=AE17,$I$39:$I$43),IF($J$39:$J$43=AE17,$M$39:$M$43),IF($N$39:$N$43=AE17,$Q$39:$Q$43),IF($R$39:$R$43=AE17,$U$39:$U$43),IF($V$39:$V$43=AE17,$Y$39:$Y$43),IF($Z$39:$Z$43=AE17,$AC$39:$AC$43),
IF($B$47:$B$51=AE17,$E$47:$E$51),IF($F$47:$F$51=AE17,$I$47:$I$51),IF($J$47:$J$51=AE17,$M$47:$M$51),IF($N$47:$N$51=AE17,$Q$47:$Q$51),IF($R$47:$R$51=AE17,$U$47:$U$51),IF($V$47:$V$51=AE17,$Y$47:$Y$51),IF($Z$47:$Z$51=AE17,$AC$47:$AC$51))</f>
        <v>0</v>
      </c>
      <c r="AJ17" s="5"/>
      <c r="AK17" s="5"/>
      <c r="AL17" s="9"/>
      <c r="AM17"/>
    </row>
    <row r="18" spans="2:39" s="89" customFormat="1" x14ac:dyDescent="0.2">
      <c r="B18" s="102"/>
      <c r="C18" s="96"/>
      <c r="D18" s="107"/>
      <c r="E18" s="56"/>
      <c r="F18" s="102"/>
      <c r="G18" s="96"/>
      <c r="H18" s="107"/>
      <c r="I18" s="56"/>
      <c r="J18" s="102"/>
      <c r="K18" s="96"/>
      <c r="L18" s="107"/>
      <c r="M18" s="56"/>
      <c r="N18" s="102"/>
      <c r="O18" s="96"/>
      <c r="P18" s="107"/>
      <c r="Q18" s="56"/>
      <c r="R18" s="102"/>
      <c r="S18" s="96"/>
      <c r="T18" s="107"/>
      <c r="U18" s="56"/>
      <c r="V18" s="102"/>
      <c r="W18" s="96"/>
      <c r="X18" s="107"/>
      <c r="Y18" s="56"/>
      <c r="Z18" s="92"/>
      <c r="AA18" s="94"/>
      <c r="AB18" s="104"/>
      <c r="AC18" s="47"/>
      <c r="AE18" s="5">
        <v>12</v>
      </c>
      <c r="AF18" s="94"/>
      <c r="AG18" s="9" t="str">
        <f>January!AG18</f>
        <v>Natural Gas Bill</v>
      </c>
      <c r="AH18">
        <f t="array" ref="AH18">SUM(IF($B$7:$B$11=AE18,$E$7:$E$11),IF($F$7:$F$11=AE18,$I$7:$I$11),IF($J$7:$J$11=AE18,$M$7:$M$11),IF($N$7:$N$11=AE18,$Q$7:$Q$11),IF($R$7:$R$11=AE18,$U$7:$U$11),IF($V$7:$V$11=AE18,$Y$7:$Y$11),IF($Z$7:$Z$11=AE18,$AC$7:$AC$11),
IF($B$15:$B$19=AE18,$E$15:$E$19),IF($F$15:$F$19=AE18,$I$15:$I$19),IF($J$15:$J$19=AE18,$M$15:$M$19),IF($N$15:$N$19=AE18,$Q$15:$Q$19),IF($R$15:$R$19=AE18,$U$15:$U$19),IF($V$15:$V$19=AE18,$Y$15:$Y$19),IF($Z$15:$Z$19=AE18,$AC$15:$AC$19),
IF($B$23:$B$27=AE18,$E$23:$E$27),IF($F$23:$F$27=AE18,$I$23:$I$27),IF($J$23:$J$27=AE18,$M$23:$M$27),IF($N$23:$N$27=AE18,$Q$23:$Q$27),IF($R$23:$R$27=AE18,$U$23:$U$27),IF($V$23:$V$27=AE18,$Y$23:$Y$27),IF($Z$23:$Z$27=AE18,$AC$23:$AC$27),
IF($B$31:$B$35=AE18,$E$31:$E$35),IF($F$31:$F$35=AE18,$I$31:$I$35),IF($J$31:$J$35=AE18,$M$31:$M$35),IF($N$31:$N$35=AE18,$Q$31:$Q$35),IF($R$31:$R$35=AE18,$U$31:$U$35),IF($V$31:$V$35=AE18,$Y$31:$Y$35),IF($Z$31:$Z$35=AE18,$AC$31:$AC$35),
IF($B$39:$B$43=AE18,$E$39:$E$43),IF($F$39:$F$43=AE18,$I$39:$I$43),IF($J$39:$J$43=AE18,$M$39:$M$43),IF($N$39:$N$43=AE18,$Q$39:$Q$43),IF($R$39:$R$43=AE18,$U$39:$U$43),IF($V$39:$V$43=AE18,$Y$39:$Y$43),IF($Z$39:$Z$43=AE18,$AC$39:$AC$43),
IF($B$47:$B$51=AE18,$E$47:$E$51),IF($F$47:$F$51=AE18,$I$47:$I$51),IF($J$47:$J$51=AE18,$M$47:$M$51),IF($N$47:$N$51=AE18,$Q$47:$Q$51),IF($R$47:$R$51=AE18,$U$47:$U$51),IF($V$47:$V$51=AE18,$Y$47:$Y$51),IF($Z$47:$Z$51=AE18,$AC$47:$AC$51))</f>
        <v>0</v>
      </c>
      <c r="AJ18" s="5"/>
      <c r="AK18" s="5"/>
      <c r="AL18" s="9"/>
      <c r="AM18"/>
    </row>
    <row r="19" spans="2:39" s="89" customFormat="1" x14ac:dyDescent="0.2">
      <c r="B19" s="102"/>
      <c r="C19" s="96"/>
      <c r="D19" s="107"/>
      <c r="E19" s="56"/>
      <c r="F19" s="102"/>
      <c r="G19" s="96"/>
      <c r="H19" s="107"/>
      <c r="I19" s="56"/>
      <c r="J19" s="102"/>
      <c r="K19" s="96"/>
      <c r="L19" s="107"/>
      <c r="M19" s="56"/>
      <c r="N19" s="102"/>
      <c r="O19" s="96"/>
      <c r="P19" s="107"/>
      <c r="Q19" s="56"/>
      <c r="R19" s="102"/>
      <c r="S19" s="96"/>
      <c r="T19" s="107"/>
      <c r="U19" s="56"/>
      <c r="V19" s="102"/>
      <c r="W19" s="96"/>
      <c r="X19" s="107"/>
      <c r="Y19" s="56"/>
      <c r="Z19" s="92"/>
      <c r="AA19" s="94"/>
      <c r="AB19" s="104"/>
      <c r="AC19" s="47"/>
      <c r="AE19" s="5">
        <v>13</v>
      </c>
      <c r="AF19" s="94"/>
      <c r="AG19" s="9" t="str">
        <f>January!AG19</f>
        <v>Water Bill</v>
      </c>
      <c r="AH19">
        <f t="array" ref="AH19">SUM(IF($B$7:$B$11=AE19,$E$7:$E$11),IF($F$7:$F$11=AE19,$I$7:$I$11),IF($J$7:$J$11=AE19,$M$7:$M$11),IF($N$7:$N$11=AE19,$Q$7:$Q$11),IF($R$7:$R$11=AE19,$U$7:$U$11),IF($V$7:$V$11=AE19,$Y$7:$Y$11),IF($Z$7:$Z$11=AE19,$AC$7:$AC$11),
IF($B$15:$B$19=AE19,$E$15:$E$19),IF($F$15:$F$19=AE19,$I$15:$I$19),IF($J$15:$J$19=AE19,$M$15:$M$19),IF($N$15:$N$19=AE19,$Q$15:$Q$19),IF($R$15:$R$19=AE19,$U$15:$U$19),IF($V$15:$V$19=AE19,$Y$15:$Y$19),IF($Z$15:$Z$19=AE19,$AC$15:$AC$19),
IF($B$23:$B$27=AE19,$E$23:$E$27),IF($F$23:$F$27=AE19,$I$23:$I$27),IF($J$23:$J$27=AE19,$M$23:$M$27),IF($N$23:$N$27=AE19,$Q$23:$Q$27),IF($R$23:$R$27=AE19,$U$23:$U$27),IF($V$23:$V$27=AE19,$Y$23:$Y$27),IF($Z$23:$Z$27=AE19,$AC$23:$AC$27),
IF($B$31:$B$35=AE19,$E$31:$E$35),IF($F$31:$F$35=AE19,$I$31:$I$35),IF($J$31:$J$35=AE19,$M$31:$M$35),IF($N$31:$N$35=AE19,$Q$31:$Q$35),IF($R$31:$R$35=AE19,$U$31:$U$35),IF($V$31:$V$35=AE19,$Y$31:$Y$35),IF($Z$31:$Z$35=AE19,$AC$31:$AC$35),
IF($B$39:$B$43=AE19,$E$39:$E$43),IF($F$39:$F$43=AE19,$I$39:$I$43),IF($J$39:$J$43=AE19,$M$39:$M$43),IF($N$39:$N$43=AE19,$Q$39:$Q$43),IF($R$39:$R$43=AE19,$U$39:$U$43),IF($V$39:$V$43=AE19,$Y$39:$Y$43),IF($Z$39:$Z$43=AE19,$AC$39:$AC$43),
IF($B$47:$B$51=AE19,$E$47:$E$51),IF($F$47:$F$51=AE19,$I$47:$I$51),IF($J$47:$J$51=AE19,$M$47:$M$51),IF($N$47:$N$51=AE19,$Q$47:$Q$51),IF($R$47:$R$51=AE19,$U$47:$U$51),IF($V$47:$V$51=AE19,$Y$47:$Y$51),IF($Z$47:$Z$51=AE19,$AC$47:$AC$51))</f>
        <v>0</v>
      </c>
      <c r="AJ19" s="5"/>
      <c r="AK19" s="5"/>
      <c r="AL19" s="9"/>
      <c r="AM19"/>
    </row>
    <row r="20" spans="2:39" s="89" customFormat="1" x14ac:dyDescent="0.2">
      <c r="B20" s="190">
        <f>Z12+1</f>
        <v>7</v>
      </c>
      <c r="C20" s="191"/>
      <c r="D20" s="104" t="s">
        <v>51</v>
      </c>
      <c r="E20" s="47">
        <f t="array" ref="E20">AC12+SUM(IF(C15:C19=1,E15:E19))</f>
        <v>1200</v>
      </c>
      <c r="F20" s="190">
        <f>B20+1</f>
        <v>8</v>
      </c>
      <c r="G20" s="191"/>
      <c r="H20" s="104" t="s">
        <v>51</v>
      </c>
      <c r="I20" s="47">
        <f t="array" ref="I20">E20+SUM(IF(G15:G19=1,I15:I19))</f>
        <v>1200</v>
      </c>
      <c r="J20" s="190">
        <f>F20+1</f>
        <v>9</v>
      </c>
      <c r="K20" s="191"/>
      <c r="L20" s="104" t="s">
        <v>51</v>
      </c>
      <c r="M20" s="47">
        <f t="array" ref="M20">I20+SUM(IF(K15:K19=1,M15:M19))</f>
        <v>1200</v>
      </c>
      <c r="N20" s="190">
        <f>J20+1</f>
        <v>10</v>
      </c>
      <c r="O20" s="191"/>
      <c r="P20" s="104" t="s">
        <v>51</v>
      </c>
      <c r="Q20" s="47">
        <f t="array" ref="Q20">M20+SUM(IF(O15:O19=1,Q15:Q19))</f>
        <v>1200</v>
      </c>
      <c r="R20" s="190">
        <f>N20+1</f>
        <v>11</v>
      </c>
      <c r="S20" s="191"/>
      <c r="T20" s="104" t="s">
        <v>51</v>
      </c>
      <c r="U20" s="47">
        <f t="array" ref="U20">Q20+SUM(IF(S15:S19=1,U15:U19))</f>
        <v>1200</v>
      </c>
      <c r="V20" s="190">
        <f>R20+1</f>
        <v>12</v>
      </c>
      <c r="W20" s="191"/>
      <c r="X20" s="104" t="s">
        <v>51</v>
      </c>
      <c r="Y20" s="47">
        <f t="array" ref="Y20">U20+SUM(IF(W15:W19=1,Y15:Y19))</f>
        <v>1200</v>
      </c>
      <c r="Z20" s="190">
        <f>V20+1</f>
        <v>13</v>
      </c>
      <c r="AA20" s="191"/>
      <c r="AB20" s="104" t="s">
        <v>51</v>
      </c>
      <c r="AC20" s="47">
        <f t="array" ref="AC20">Y20+SUM(IF(AA15:AA19=1,AC15:AC19))</f>
        <v>1200</v>
      </c>
      <c r="AE20" s="5">
        <v>14</v>
      </c>
      <c r="AF20" s="94"/>
      <c r="AG20" s="9" t="str">
        <f>January!AG20</f>
        <v>Electric Bill</v>
      </c>
      <c r="AH20">
        <f t="array" ref="AH20">SUM(IF($B$7:$B$11=AE20,$E$7:$E$11),IF($F$7:$F$11=AE20,$I$7:$I$11),IF($J$7:$J$11=AE20,$M$7:$M$11),IF($N$7:$N$11=AE20,$Q$7:$Q$11),IF($R$7:$R$11=AE20,$U$7:$U$11),IF($V$7:$V$11=AE20,$Y$7:$Y$11),IF($Z$7:$Z$11=AE20,$AC$7:$AC$11),
IF($B$15:$B$19=AE20,$E$15:$E$19),IF($F$15:$F$19=AE20,$I$15:$I$19),IF($J$15:$J$19=AE20,$M$15:$M$19),IF($N$15:$N$19=AE20,$Q$15:$Q$19),IF($R$15:$R$19=AE20,$U$15:$U$19),IF($V$15:$V$19=AE20,$Y$15:$Y$19),IF($Z$15:$Z$19=AE20,$AC$15:$AC$19),
IF($B$23:$B$27=AE20,$E$23:$E$27),IF($F$23:$F$27=AE20,$I$23:$I$27),IF($J$23:$J$27=AE20,$M$23:$M$27),IF($N$23:$N$27=AE20,$Q$23:$Q$27),IF($R$23:$R$27=AE20,$U$23:$U$27),IF($V$23:$V$27=AE20,$Y$23:$Y$27),IF($Z$23:$Z$27=AE20,$AC$23:$AC$27),
IF($B$31:$B$35=AE20,$E$31:$E$35),IF($F$31:$F$35=AE20,$I$31:$I$35),IF($J$31:$J$35=AE20,$M$31:$M$35),IF($N$31:$N$35=AE20,$Q$31:$Q$35),IF($R$31:$R$35=AE20,$U$31:$U$35),IF($V$31:$V$35=AE20,$Y$31:$Y$35),IF($Z$31:$Z$35=AE20,$AC$31:$AC$35),
IF($B$39:$B$43=AE20,$E$39:$E$43),IF($F$39:$F$43=AE20,$I$39:$I$43),IF($J$39:$J$43=AE20,$M$39:$M$43),IF($N$39:$N$43=AE20,$Q$39:$Q$43),IF($R$39:$R$43=AE20,$U$39:$U$43),IF($V$39:$V$43=AE20,$Y$39:$Y$43),IF($Z$39:$Z$43=AE20,$AC$39:$AC$43),
IF($B$47:$B$51=AE20,$E$47:$E$51),IF($F$47:$F$51=AE20,$I$47:$I$51),IF($J$47:$J$51=AE20,$M$47:$M$51),IF($N$47:$N$51=AE20,$Q$47:$Q$51),IF($R$47:$R$51=AE20,$U$47:$U$51),IF($V$47:$V$51=AE20,$Y$47:$Y$51),IF($Z$47:$Z$51=AE20,$AC$47:$AC$51))</f>
        <v>0</v>
      </c>
      <c r="AJ20" s="5"/>
      <c r="AK20" s="5"/>
      <c r="AL20" s="9"/>
      <c r="AM20"/>
    </row>
    <row r="21" spans="2:39" s="89" customFormat="1" x14ac:dyDescent="0.2">
      <c r="B21" s="190"/>
      <c r="C21" s="191"/>
      <c r="D21" s="104" t="s">
        <v>60</v>
      </c>
      <c r="E21" s="21">
        <f t="array" ref="E21">AC13+SUM(IF(C15:C19=2,E15:E19))-SUM(IF(B15:B19={33},E15:E19))</f>
        <v>5000</v>
      </c>
      <c r="F21" s="190"/>
      <c r="G21" s="191"/>
      <c r="H21" s="104" t="s">
        <v>60</v>
      </c>
      <c r="I21" s="21">
        <f t="array" ref="I21">E21+SUM(IF(G15:G19=2,I15:I19))-SUM(IF(F15:F19={33},I15:I19))</f>
        <v>5000</v>
      </c>
      <c r="J21" s="190"/>
      <c r="K21" s="191"/>
      <c r="L21" s="104" t="s">
        <v>60</v>
      </c>
      <c r="M21" s="21">
        <f t="array" ref="M21">I21+SUM(IF(K15:K19=2,M15:M19))-SUM(IF(J15:J19={33},M15:M19))</f>
        <v>5000</v>
      </c>
      <c r="N21" s="190"/>
      <c r="O21" s="191"/>
      <c r="P21" s="104" t="s">
        <v>60</v>
      </c>
      <c r="Q21" s="21">
        <f t="array" ref="Q21">M21+SUM(IF(O15:O19=2,Q15:Q19))-SUM(IF(N15:N19={33},Q15:Q19))</f>
        <v>5000</v>
      </c>
      <c r="R21" s="190"/>
      <c r="S21" s="191"/>
      <c r="T21" s="104" t="s">
        <v>60</v>
      </c>
      <c r="U21" s="21">
        <f t="array" ref="U21">Q21+SUM(IF(S15:S19=2,U15:U19))-SUM(IF(R15:R19={33},U15:U19))</f>
        <v>5000</v>
      </c>
      <c r="V21" s="190"/>
      <c r="W21" s="191"/>
      <c r="X21" s="104" t="s">
        <v>60</v>
      </c>
      <c r="Y21" s="21">
        <f t="array" ref="Y21">U21+SUM(IF(W15:W19=2,Y15:Y19))-SUM(IF(V15:V19={33},Y15:Y19))</f>
        <v>5000</v>
      </c>
      <c r="Z21" s="190"/>
      <c r="AA21" s="191"/>
      <c r="AB21" s="104" t="s">
        <v>60</v>
      </c>
      <c r="AC21" s="21">
        <f t="array" ref="AC21">Y21+SUM(IF(AA15:AA19=2,AC15:AC19))-SUM(IF(Z15:Z19={33},AC15:AC19))</f>
        <v>5000</v>
      </c>
      <c r="AE21" s="5">
        <v>15</v>
      </c>
      <c r="AF21" s="94"/>
      <c r="AG21" s="9" t="str">
        <f>January!AG21</f>
        <v>Garbage Service</v>
      </c>
      <c r="AH21">
        <f t="array" ref="AH21">SUM(IF($B$7:$B$11=AE21,$E$7:$E$11),IF($F$7:$F$11=AE21,$I$7:$I$11),IF($J$7:$J$11=AE21,$M$7:$M$11),IF($N$7:$N$11=AE21,$Q$7:$Q$11),IF($R$7:$R$11=AE21,$U$7:$U$11),IF($V$7:$V$11=AE21,$Y$7:$Y$11),IF($Z$7:$Z$11=AE21,$AC$7:$AC$11),
IF($B$15:$B$19=AE21,$E$15:$E$19),IF($F$15:$F$19=AE21,$I$15:$I$19),IF($J$15:$J$19=AE21,$M$15:$M$19),IF($N$15:$N$19=AE21,$Q$15:$Q$19),IF($R$15:$R$19=AE21,$U$15:$U$19),IF($V$15:$V$19=AE21,$Y$15:$Y$19),IF($Z$15:$Z$19=AE21,$AC$15:$AC$19),
IF($B$23:$B$27=AE21,$E$23:$E$27),IF($F$23:$F$27=AE21,$I$23:$I$27),IF($J$23:$J$27=AE21,$M$23:$M$27),IF($N$23:$N$27=AE21,$Q$23:$Q$27),IF($R$23:$R$27=AE21,$U$23:$U$27),IF($V$23:$V$27=AE21,$Y$23:$Y$27),IF($Z$23:$Z$27=AE21,$AC$23:$AC$27),
IF($B$31:$B$35=AE21,$E$31:$E$35),IF($F$31:$F$35=AE21,$I$31:$I$35),IF($J$31:$J$35=AE21,$M$31:$M$35),IF($N$31:$N$35=AE21,$Q$31:$Q$35),IF($R$31:$R$35=AE21,$U$31:$U$35),IF($V$31:$V$35=AE21,$Y$31:$Y$35),IF($Z$31:$Z$35=AE21,$AC$31:$AC$35),
IF($B$39:$B$43=AE21,$E$39:$E$43),IF($F$39:$F$43=AE21,$I$39:$I$43),IF($J$39:$J$43=AE21,$M$39:$M$43),IF($N$39:$N$43=AE21,$Q$39:$Q$43),IF($R$39:$R$43=AE21,$U$39:$U$43),IF($V$39:$V$43=AE21,$Y$39:$Y$43),IF($Z$39:$Z$43=AE21,$AC$39:$AC$43),
IF($B$47:$B$51=AE21,$E$47:$E$51),IF($F$47:$F$51=AE21,$I$47:$I$51),IF($J$47:$J$51=AE21,$M$47:$M$51),IF($N$47:$N$51=AE21,$Q$47:$Q$51),IF($R$47:$R$51=AE21,$U$47:$U$51),IF($V$47:$V$51=AE21,$Y$47:$Y$51),IF($Z$47:$Z$51=AE21,$AC$47:$AC$51))</f>
        <v>0</v>
      </c>
      <c r="AJ21" s="5"/>
      <c r="AK21" s="5"/>
      <c r="AL21" s="9"/>
      <c r="AM21"/>
    </row>
    <row r="22" spans="2:39" ht="13.5" thickBot="1" x14ac:dyDescent="0.25">
      <c r="B22" s="192"/>
      <c r="C22" s="193"/>
      <c r="D22" s="105" t="s">
        <v>48</v>
      </c>
      <c r="E22" s="25">
        <f t="array" ref="E22">AC14+SUM(IF(C15:C19=3,E15:E19))-SUM(IF(B15:B19={34},E15:E19))</f>
        <v>-800</v>
      </c>
      <c r="F22" s="192"/>
      <c r="G22" s="193"/>
      <c r="H22" s="105" t="s">
        <v>48</v>
      </c>
      <c r="I22" s="25">
        <f t="array" ref="I22">E22+SUM(IF(G15:G19=3,I15:I19))-SUM(IF(F15:F19={34},I15:I19))</f>
        <v>-800</v>
      </c>
      <c r="J22" s="192"/>
      <c r="K22" s="193"/>
      <c r="L22" s="105" t="s">
        <v>48</v>
      </c>
      <c r="M22" s="25">
        <f t="array" ref="M22">I22+SUM(IF(K15:K19=3,M15:M19))-SUM(IF(J15:J19={34},M15:M19))</f>
        <v>-800</v>
      </c>
      <c r="N22" s="192"/>
      <c r="O22" s="193"/>
      <c r="P22" s="105" t="s">
        <v>48</v>
      </c>
      <c r="Q22" s="25">
        <f t="array" ref="Q22">M22+SUM(IF(O15:O19=3,Q15:Q19))-SUM(IF(N15:N19={34},Q15:Q19))</f>
        <v>-800</v>
      </c>
      <c r="R22" s="192"/>
      <c r="S22" s="193"/>
      <c r="T22" s="105" t="s">
        <v>48</v>
      </c>
      <c r="U22" s="25">
        <f t="array" ref="U22">Q22+SUM(IF(S15:S19=3,U15:U19))-SUM(IF(R15:R19={34},U15:U19))</f>
        <v>-800</v>
      </c>
      <c r="V22" s="192"/>
      <c r="W22" s="193"/>
      <c r="X22" s="105" t="s">
        <v>48</v>
      </c>
      <c r="Y22" s="25">
        <f t="array" ref="Y22">U22+SUM(IF(W15:W19=3,Y15:Y19))-SUM(IF(V15:V19={34},Y15:Y19))</f>
        <v>-800</v>
      </c>
      <c r="Z22" s="192"/>
      <c r="AA22" s="193"/>
      <c r="AB22" s="105" t="s">
        <v>48</v>
      </c>
      <c r="AC22" s="25">
        <f t="array" ref="AC22">Y22+SUM(IF(AA15:AA19=3,AC15:AC19))-SUM(IF(Z15:Z19={34},AC15:AC19))</f>
        <v>-800</v>
      </c>
      <c r="AE22" s="5">
        <v>16</v>
      </c>
      <c r="AF22" s="94"/>
      <c r="AG22" s="9" t="str">
        <f>January!AG22</f>
        <v>Parking Expenses</v>
      </c>
      <c r="AH22">
        <f t="array" ref="AH22">SUM(IF($B$7:$B$11=AE22,$E$7:$E$11),IF($F$7:$F$11=AE22,$I$7:$I$11),IF($J$7:$J$11=AE22,$M$7:$M$11),IF($N$7:$N$11=AE22,$Q$7:$Q$11),IF($R$7:$R$11=AE22,$U$7:$U$11),IF($V$7:$V$11=AE22,$Y$7:$Y$11),IF($Z$7:$Z$11=AE22,$AC$7:$AC$11),
IF($B$15:$B$19=AE22,$E$15:$E$19),IF($F$15:$F$19=AE22,$I$15:$I$19),IF($J$15:$J$19=AE22,$M$15:$M$19),IF($N$15:$N$19=AE22,$Q$15:$Q$19),IF($R$15:$R$19=AE22,$U$15:$U$19),IF($V$15:$V$19=AE22,$Y$15:$Y$19),IF($Z$15:$Z$19=AE22,$AC$15:$AC$19),
IF($B$23:$B$27=AE22,$E$23:$E$27),IF($F$23:$F$27=AE22,$I$23:$I$27),IF($J$23:$J$27=AE22,$M$23:$M$27),IF($N$23:$N$27=AE22,$Q$23:$Q$27),IF($R$23:$R$27=AE22,$U$23:$U$27),IF($V$23:$V$27=AE22,$Y$23:$Y$27),IF($Z$23:$Z$27=AE22,$AC$23:$AC$27),
IF($B$31:$B$35=AE22,$E$31:$E$35),IF($F$31:$F$35=AE22,$I$31:$I$35),IF($J$31:$J$35=AE22,$M$31:$M$35),IF($N$31:$N$35=AE22,$Q$31:$Q$35),IF($R$31:$R$35=AE22,$U$31:$U$35),IF($V$31:$V$35=AE22,$Y$31:$Y$35),IF($Z$31:$Z$35=AE22,$AC$31:$AC$35),
IF($B$39:$B$43=AE22,$E$39:$E$43),IF($F$39:$F$43=AE22,$I$39:$I$43),IF($J$39:$J$43=AE22,$M$39:$M$43),IF($N$39:$N$43=AE22,$Q$39:$Q$43),IF($R$39:$R$43=AE22,$U$39:$U$43),IF($V$39:$V$43=AE22,$Y$39:$Y$43),IF($Z$39:$Z$43=AE22,$AC$39:$AC$43),
IF($B$47:$B$51=AE22,$E$47:$E$51),IF($F$47:$F$51=AE22,$I$47:$I$51),IF($J$47:$J$51=AE22,$M$47:$M$51),IF($N$47:$N$51=AE22,$Q$47:$Q$51),IF($R$47:$R$51=AE22,$U$47:$U$51),IF($V$47:$V$51=AE22,$Y$47:$Y$51),IF($Z$47:$Z$51=AE22,$AC$47:$AC$51))</f>
        <v>0</v>
      </c>
      <c r="AJ22" s="5"/>
      <c r="AK22" s="5"/>
      <c r="AL22" s="9"/>
    </row>
    <row r="23" spans="2:39" s="89" customFormat="1" x14ac:dyDescent="0.2">
      <c r="B23" s="101"/>
      <c r="C23" s="111"/>
      <c r="D23" s="106"/>
      <c r="E23" s="100"/>
      <c r="F23" s="101"/>
      <c r="G23" s="111"/>
      <c r="H23" s="106"/>
      <c r="I23" s="100"/>
      <c r="J23" s="102"/>
      <c r="K23" s="96"/>
      <c r="L23" s="107"/>
      <c r="M23" s="56"/>
      <c r="N23" s="102"/>
      <c r="O23" s="96"/>
      <c r="P23" s="107"/>
      <c r="Q23" s="56"/>
      <c r="R23" s="101"/>
      <c r="S23" s="111"/>
      <c r="T23" s="106"/>
      <c r="U23" s="100"/>
      <c r="V23" s="101"/>
      <c r="W23" s="111"/>
      <c r="X23" s="151"/>
      <c r="Y23" s="100"/>
      <c r="Z23" s="101"/>
      <c r="AA23" s="111"/>
      <c r="AB23" s="103"/>
      <c r="AC23" s="60"/>
      <c r="AE23" s="5">
        <v>17</v>
      </c>
      <c r="AF23" s="94"/>
      <c r="AG23" s="9" t="str">
        <f>January!AG23</f>
        <v>Transit Monthly</v>
      </c>
      <c r="AH23">
        <f t="array" ref="AH23">SUM(IF($B$7:$B$11=AE23,$E$7:$E$11),IF($F$7:$F$11=AE23,$I$7:$I$11),IF($J$7:$J$11=AE23,$M$7:$M$11),IF($N$7:$N$11=AE23,$Q$7:$Q$11),IF($R$7:$R$11=AE23,$U$7:$U$11),IF($V$7:$V$11=AE23,$Y$7:$Y$11),IF($Z$7:$Z$11=AE23,$AC$7:$AC$11),
IF($B$15:$B$19=AE23,$E$15:$E$19),IF($F$15:$F$19=AE23,$I$15:$I$19),IF($J$15:$J$19=AE23,$M$15:$M$19),IF($N$15:$N$19=AE23,$Q$15:$Q$19),IF($R$15:$R$19=AE23,$U$15:$U$19),IF($V$15:$V$19=AE23,$Y$15:$Y$19),IF($Z$15:$Z$19=AE23,$AC$15:$AC$19),
IF($B$23:$B$27=AE23,$E$23:$E$27),IF($F$23:$F$27=AE23,$I$23:$I$27),IF($J$23:$J$27=AE23,$M$23:$M$27),IF($N$23:$N$27=AE23,$Q$23:$Q$27),IF($R$23:$R$27=AE23,$U$23:$U$27),IF($V$23:$V$27=AE23,$Y$23:$Y$27),IF($Z$23:$Z$27=AE23,$AC$23:$AC$27),
IF($B$31:$B$35=AE23,$E$31:$E$35),IF($F$31:$F$35=AE23,$I$31:$I$35),IF($J$31:$J$35=AE23,$M$31:$M$35),IF($N$31:$N$35=AE23,$Q$31:$Q$35),IF($R$31:$R$35=AE23,$U$31:$U$35),IF($V$31:$V$35=AE23,$Y$31:$Y$35),IF($Z$31:$Z$35=AE23,$AC$31:$AC$35),
IF($B$39:$B$43=AE23,$E$39:$E$43),IF($F$39:$F$43=AE23,$I$39:$I$43),IF($J$39:$J$43=AE23,$M$39:$M$43),IF($N$39:$N$43=AE23,$Q$39:$Q$43),IF($R$39:$R$43=AE23,$U$39:$U$43),IF($V$39:$V$43=AE23,$Y$39:$Y$43),IF($Z$39:$Z$43=AE23,$AC$39:$AC$43),
IF($B$47:$B$51=AE23,$E$47:$E$51),IF($F$47:$F$51=AE23,$I$47:$I$51),IF($J$47:$J$51=AE23,$M$47:$M$51),IF($N$47:$N$51=AE23,$Q$47:$Q$51),IF($R$47:$R$51=AE23,$U$47:$U$51),IF($V$47:$V$51=AE23,$Y$47:$Y$51),IF($Z$47:$Z$51=AE23,$AC$47:$AC$51))</f>
        <v>0</v>
      </c>
      <c r="AJ23" s="5"/>
      <c r="AK23" s="5"/>
      <c r="AL23" s="9"/>
      <c r="AM23"/>
    </row>
    <row r="24" spans="2:39" s="89" customFormat="1" x14ac:dyDescent="0.2">
      <c r="B24" s="102"/>
      <c r="C24" s="96"/>
      <c r="D24" s="107"/>
      <c r="E24" s="56"/>
      <c r="F24" s="102"/>
      <c r="G24" s="96"/>
      <c r="H24" s="107"/>
      <c r="I24" s="56"/>
      <c r="J24" s="102"/>
      <c r="K24" s="96"/>
      <c r="L24" s="107"/>
      <c r="M24" s="56"/>
      <c r="N24" s="102"/>
      <c r="O24" s="96"/>
      <c r="P24" s="107"/>
      <c r="Q24" s="56"/>
      <c r="R24" s="102"/>
      <c r="S24" s="96"/>
      <c r="T24" s="107"/>
      <c r="U24" s="56"/>
      <c r="V24" s="102"/>
      <c r="W24" s="96"/>
      <c r="X24" s="113"/>
      <c r="Y24" s="56"/>
      <c r="Z24" s="102"/>
      <c r="AA24" s="96"/>
      <c r="AB24" s="104"/>
      <c r="AC24" s="47"/>
      <c r="AE24" s="5">
        <v>18</v>
      </c>
      <c r="AF24" s="94"/>
      <c r="AG24" s="9" t="str">
        <f>January!AG24</f>
        <v>Land Line Phone Bill</v>
      </c>
      <c r="AH24">
        <f t="array" ref="AH24">SUM(IF($B$7:$B$11=AE24,$E$7:$E$11),IF($F$7:$F$11=AE24,$I$7:$I$11),IF($J$7:$J$11=AE24,$M$7:$M$11),IF($N$7:$N$11=AE24,$Q$7:$Q$11),IF($R$7:$R$11=AE24,$U$7:$U$11),IF($V$7:$V$11=AE24,$Y$7:$Y$11),IF($Z$7:$Z$11=AE24,$AC$7:$AC$11),
IF($B$15:$B$19=AE24,$E$15:$E$19),IF($F$15:$F$19=AE24,$I$15:$I$19),IF($J$15:$J$19=AE24,$M$15:$M$19),IF($N$15:$N$19=AE24,$Q$15:$Q$19),IF($R$15:$R$19=AE24,$U$15:$U$19),IF($V$15:$V$19=AE24,$Y$15:$Y$19),IF($Z$15:$Z$19=AE24,$AC$15:$AC$19),
IF($B$23:$B$27=AE24,$E$23:$E$27),IF($F$23:$F$27=AE24,$I$23:$I$27),IF($J$23:$J$27=AE24,$M$23:$M$27),IF($N$23:$N$27=AE24,$Q$23:$Q$27),IF($R$23:$R$27=AE24,$U$23:$U$27),IF($V$23:$V$27=AE24,$Y$23:$Y$27),IF($Z$23:$Z$27=AE24,$AC$23:$AC$27),
IF($B$31:$B$35=AE24,$E$31:$E$35),IF($F$31:$F$35=AE24,$I$31:$I$35),IF($J$31:$J$35=AE24,$M$31:$M$35),IF($N$31:$N$35=AE24,$Q$31:$Q$35),IF($R$31:$R$35=AE24,$U$31:$U$35),IF($V$31:$V$35=AE24,$Y$31:$Y$35),IF($Z$31:$Z$35=AE24,$AC$31:$AC$35),
IF($B$39:$B$43=AE24,$E$39:$E$43),IF($F$39:$F$43=AE24,$I$39:$I$43),IF($J$39:$J$43=AE24,$M$39:$M$43),IF($N$39:$N$43=AE24,$Q$39:$Q$43),IF($R$39:$R$43=AE24,$U$39:$U$43),IF($V$39:$V$43=AE24,$Y$39:$Y$43),IF($Z$39:$Z$43=AE24,$AC$39:$AC$43),
IF($B$47:$B$51=AE24,$E$47:$E$51),IF($F$47:$F$51=AE24,$I$47:$I$51),IF($J$47:$J$51=AE24,$M$47:$M$51),IF($N$47:$N$51=AE24,$Q$47:$Q$51),IF($R$47:$R$51=AE24,$U$47:$U$51),IF($V$47:$V$51=AE24,$Y$47:$Y$51),IF($Z$47:$Z$51=AE24,$AC$47:$AC$51))</f>
        <v>0</v>
      </c>
      <c r="AJ24" s="5"/>
      <c r="AK24" s="5"/>
      <c r="AL24" s="9"/>
      <c r="AM24"/>
    </row>
    <row r="25" spans="2:39" s="89" customFormat="1" x14ac:dyDescent="0.2">
      <c r="B25" s="102"/>
      <c r="C25" s="96"/>
      <c r="D25" s="107"/>
      <c r="E25" s="56"/>
      <c r="F25" s="102"/>
      <c r="G25" s="96"/>
      <c r="H25" s="107"/>
      <c r="I25" s="56"/>
      <c r="J25" s="102"/>
      <c r="K25" s="96"/>
      <c r="L25" s="107"/>
      <c r="M25" s="56"/>
      <c r="N25" s="102"/>
      <c r="O25" s="96"/>
      <c r="P25" s="107"/>
      <c r="Q25" s="56"/>
      <c r="R25" s="102"/>
      <c r="S25" s="96"/>
      <c r="T25" s="107"/>
      <c r="U25" s="56"/>
      <c r="V25" s="102"/>
      <c r="W25" s="96"/>
      <c r="X25" s="107"/>
      <c r="Y25" s="56"/>
      <c r="Z25" s="102"/>
      <c r="AA25" s="96"/>
      <c r="AB25" s="104"/>
      <c r="AC25" s="47"/>
      <c r="AE25" s="5">
        <v>19</v>
      </c>
      <c r="AF25" s="94"/>
      <c r="AG25" s="9" t="str">
        <f>January!AG25</f>
        <v>Cell Phone Service</v>
      </c>
      <c r="AH25">
        <f t="array" ref="AH25">SUM(IF($B$7:$B$11=AE25,$E$7:$E$11),IF($F$7:$F$11=AE25,$I$7:$I$11),IF($J$7:$J$11=AE25,$M$7:$M$11),IF($N$7:$N$11=AE25,$Q$7:$Q$11),IF($R$7:$R$11=AE25,$U$7:$U$11),IF($V$7:$V$11=AE25,$Y$7:$Y$11),IF($Z$7:$Z$11=AE25,$AC$7:$AC$11),
IF($B$15:$B$19=AE25,$E$15:$E$19),IF($F$15:$F$19=AE25,$I$15:$I$19),IF($J$15:$J$19=AE25,$M$15:$M$19),IF($N$15:$N$19=AE25,$Q$15:$Q$19),IF($R$15:$R$19=AE25,$U$15:$U$19),IF($V$15:$V$19=AE25,$Y$15:$Y$19),IF($Z$15:$Z$19=AE25,$AC$15:$AC$19),
IF($B$23:$B$27=AE25,$E$23:$E$27),IF($F$23:$F$27=AE25,$I$23:$I$27),IF($J$23:$J$27=AE25,$M$23:$M$27),IF($N$23:$N$27=AE25,$Q$23:$Q$27),IF($R$23:$R$27=AE25,$U$23:$U$27),IF($V$23:$V$27=AE25,$Y$23:$Y$27),IF($Z$23:$Z$27=AE25,$AC$23:$AC$27),
IF($B$31:$B$35=AE25,$E$31:$E$35),IF($F$31:$F$35=AE25,$I$31:$I$35),IF($J$31:$J$35=AE25,$M$31:$M$35),IF($N$31:$N$35=AE25,$Q$31:$Q$35),IF($R$31:$R$35=AE25,$U$31:$U$35),IF($V$31:$V$35=AE25,$Y$31:$Y$35),IF($Z$31:$Z$35=AE25,$AC$31:$AC$35),
IF($B$39:$B$43=AE25,$E$39:$E$43),IF($F$39:$F$43=AE25,$I$39:$I$43),IF($J$39:$J$43=AE25,$M$39:$M$43),IF($N$39:$N$43=AE25,$Q$39:$Q$43),IF($R$39:$R$43=AE25,$U$39:$U$43),IF($V$39:$V$43=AE25,$Y$39:$Y$43),IF($Z$39:$Z$43=AE25,$AC$39:$AC$43),
IF($B$47:$B$51=AE25,$E$47:$E$51),IF($F$47:$F$51=AE25,$I$47:$I$51),IF($J$47:$J$51=AE25,$M$47:$M$51),IF($N$47:$N$51=AE25,$Q$47:$Q$51),IF($R$47:$R$51=AE25,$U$47:$U$51),IF($V$47:$V$51=AE25,$Y$47:$Y$51),IF($Z$47:$Z$51=AE25,$AC$47:$AC$51))</f>
        <v>0</v>
      </c>
      <c r="AJ25" s="5"/>
      <c r="AK25" s="5"/>
      <c r="AL25" s="9"/>
      <c r="AM25"/>
    </row>
    <row r="26" spans="2:39" s="89" customFormat="1" x14ac:dyDescent="0.2">
      <c r="B26" s="102"/>
      <c r="C26" s="96"/>
      <c r="D26" s="107"/>
      <c r="E26" s="56"/>
      <c r="F26" s="102"/>
      <c r="G26" s="96"/>
      <c r="H26" s="107"/>
      <c r="I26" s="56"/>
      <c r="J26" s="102"/>
      <c r="K26" s="96"/>
      <c r="L26" s="107"/>
      <c r="M26" s="56"/>
      <c r="N26" s="102"/>
      <c r="O26" s="96"/>
      <c r="P26" s="107"/>
      <c r="Q26" s="56"/>
      <c r="R26" s="102"/>
      <c r="S26" s="96"/>
      <c r="T26" s="107"/>
      <c r="U26" s="56"/>
      <c r="V26" s="102"/>
      <c r="W26" s="96"/>
      <c r="X26" s="107"/>
      <c r="Y26" s="56"/>
      <c r="Z26" s="102"/>
      <c r="AA26" s="96"/>
      <c r="AB26" s="104"/>
      <c r="AC26" s="47"/>
      <c r="AE26" s="5">
        <v>20</v>
      </c>
      <c r="AF26" s="94"/>
      <c r="AG26" s="9" t="str">
        <f>January!AG26</f>
        <v>Cable Bill</v>
      </c>
      <c r="AH26">
        <f t="array" ref="AH26">SUM(IF($B$7:$B$11=AE26,$E$7:$E$11),IF($F$7:$F$11=AE26,$I$7:$I$11),IF($J$7:$J$11=AE26,$M$7:$M$11),IF($N$7:$N$11=AE26,$Q$7:$Q$11),IF($R$7:$R$11=AE26,$U$7:$U$11),IF($V$7:$V$11=AE26,$Y$7:$Y$11),IF($Z$7:$Z$11=AE26,$AC$7:$AC$11),
IF($B$15:$B$19=AE26,$E$15:$E$19),IF($F$15:$F$19=AE26,$I$15:$I$19),IF($J$15:$J$19=AE26,$M$15:$M$19),IF($N$15:$N$19=AE26,$Q$15:$Q$19),IF($R$15:$R$19=AE26,$U$15:$U$19),IF($V$15:$V$19=AE26,$Y$15:$Y$19),IF($Z$15:$Z$19=AE26,$AC$15:$AC$19),
IF($B$23:$B$27=AE26,$E$23:$E$27),IF($F$23:$F$27=AE26,$I$23:$I$27),IF($J$23:$J$27=AE26,$M$23:$M$27),IF($N$23:$N$27=AE26,$Q$23:$Q$27),IF($R$23:$R$27=AE26,$U$23:$U$27),IF($V$23:$V$27=AE26,$Y$23:$Y$27),IF($Z$23:$Z$27=AE26,$AC$23:$AC$27),
IF($B$31:$B$35=AE26,$E$31:$E$35),IF($F$31:$F$35=AE26,$I$31:$I$35),IF($J$31:$J$35=AE26,$M$31:$M$35),IF($N$31:$N$35=AE26,$Q$31:$Q$35),IF($R$31:$R$35=AE26,$U$31:$U$35),IF($V$31:$V$35=AE26,$Y$31:$Y$35),IF($Z$31:$Z$35=AE26,$AC$31:$AC$35),
IF($B$39:$B$43=AE26,$E$39:$E$43),IF($F$39:$F$43=AE26,$I$39:$I$43),IF($J$39:$J$43=AE26,$M$39:$M$43),IF($N$39:$N$43=AE26,$Q$39:$Q$43),IF($R$39:$R$43=AE26,$U$39:$U$43),IF($V$39:$V$43=AE26,$Y$39:$Y$43),IF($Z$39:$Z$43=AE26,$AC$39:$AC$43),
IF($B$47:$B$51=AE26,$E$47:$E$51),IF($F$47:$F$51=AE26,$I$47:$I$51),IF($J$47:$J$51=AE26,$M$47:$M$51),IF($N$47:$N$51=AE26,$Q$47:$Q$51),IF($R$47:$R$51=AE26,$U$47:$U$51),IF($V$47:$V$51=AE26,$Y$47:$Y$51),IF($Z$47:$Z$51=AE26,$AC$47:$AC$51))</f>
        <v>0</v>
      </c>
      <c r="AJ26" s="5"/>
      <c r="AK26" s="5"/>
      <c r="AL26" s="9"/>
      <c r="AM26"/>
    </row>
    <row r="27" spans="2:39" s="89" customFormat="1" x14ac:dyDescent="0.2">
      <c r="B27" s="102"/>
      <c r="C27" s="96"/>
      <c r="D27" s="107"/>
      <c r="E27" s="56"/>
      <c r="F27" s="102"/>
      <c r="G27" s="96"/>
      <c r="H27" s="107"/>
      <c r="I27" s="56"/>
      <c r="J27" s="102"/>
      <c r="K27" s="96"/>
      <c r="L27" s="107"/>
      <c r="M27" s="56"/>
      <c r="N27" s="102"/>
      <c r="O27" s="96"/>
      <c r="P27" s="107"/>
      <c r="Q27" s="56"/>
      <c r="R27" s="102"/>
      <c r="S27" s="96"/>
      <c r="T27" s="107"/>
      <c r="U27" s="56"/>
      <c r="V27" s="102"/>
      <c r="W27" s="96"/>
      <c r="X27" s="107"/>
      <c r="Y27" s="56"/>
      <c r="Z27" s="102"/>
      <c r="AA27" s="96"/>
      <c r="AB27" s="104"/>
      <c r="AC27" s="47"/>
      <c r="AE27" s="5">
        <v>21</v>
      </c>
      <c r="AF27" s="94"/>
      <c r="AG27" s="9" t="str">
        <f>January!AG27</f>
        <v>Auto Maint.</v>
      </c>
      <c r="AH27">
        <f t="array" ref="AH27">SUM(IF($B$7:$B$11=AE27,$E$7:$E$11),IF($F$7:$F$11=AE27,$I$7:$I$11),IF($J$7:$J$11=AE27,$M$7:$M$11),IF($N$7:$N$11=AE27,$Q$7:$Q$11),IF($R$7:$R$11=AE27,$U$7:$U$11),IF($V$7:$V$11=AE27,$Y$7:$Y$11),IF($Z$7:$Z$11=AE27,$AC$7:$AC$11),
IF($B$15:$B$19=AE27,$E$15:$E$19),IF($F$15:$F$19=AE27,$I$15:$I$19),IF($J$15:$J$19=AE27,$M$15:$M$19),IF($N$15:$N$19=AE27,$Q$15:$Q$19),IF($R$15:$R$19=AE27,$U$15:$U$19),IF($V$15:$V$19=AE27,$Y$15:$Y$19),IF($Z$15:$Z$19=AE27,$AC$15:$AC$19),
IF($B$23:$B$27=AE27,$E$23:$E$27),IF($F$23:$F$27=AE27,$I$23:$I$27),IF($J$23:$J$27=AE27,$M$23:$M$27),IF($N$23:$N$27=AE27,$Q$23:$Q$27),IF($R$23:$R$27=AE27,$U$23:$U$27),IF($V$23:$V$27=AE27,$Y$23:$Y$27),IF($Z$23:$Z$27=AE27,$AC$23:$AC$27),
IF($B$31:$B$35=AE27,$E$31:$E$35),IF($F$31:$F$35=AE27,$I$31:$I$35),IF($J$31:$J$35=AE27,$M$31:$M$35),IF($N$31:$N$35=AE27,$Q$31:$Q$35),IF($R$31:$R$35=AE27,$U$31:$U$35),IF($V$31:$V$35=AE27,$Y$31:$Y$35),IF($Z$31:$Z$35=AE27,$AC$31:$AC$35),
IF($B$39:$B$43=AE27,$E$39:$E$43),IF($F$39:$F$43=AE27,$I$39:$I$43),IF($J$39:$J$43=AE27,$M$39:$M$43),IF($N$39:$N$43=AE27,$Q$39:$Q$43),IF($R$39:$R$43=AE27,$U$39:$U$43),IF($V$39:$V$43=AE27,$Y$39:$Y$43),IF($Z$39:$Z$43=AE27,$AC$39:$AC$43),
IF($B$47:$B$51=AE27,$E$47:$E$51),IF($F$47:$F$51=AE27,$I$47:$I$51),IF($J$47:$J$51=AE27,$M$47:$M$51),IF($N$47:$N$51=AE27,$Q$47:$Q$51),IF($R$47:$R$51=AE27,$U$47:$U$51),IF($V$47:$V$51=AE27,$Y$47:$Y$51),IF($Z$47:$Z$51=AE27,$AC$47:$AC$51))</f>
        <v>0</v>
      </c>
      <c r="AJ27" s="5"/>
      <c r="AK27" s="5"/>
      <c r="AL27" s="9"/>
      <c r="AM27"/>
    </row>
    <row r="28" spans="2:39" s="89" customFormat="1" x14ac:dyDescent="0.2">
      <c r="B28" s="190">
        <f>Z20+1</f>
        <v>14</v>
      </c>
      <c r="C28" s="191"/>
      <c r="D28" s="104" t="s">
        <v>51</v>
      </c>
      <c r="E28" s="47">
        <f t="array" ref="E28">AC20+SUM(IF(C23:C27=1,E23:E27))</f>
        <v>1200</v>
      </c>
      <c r="F28" s="190">
        <f>B28+1</f>
        <v>15</v>
      </c>
      <c r="G28" s="191"/>
      <c r="H28" s="104" t="s">
        <v>51</v>
      </c>
      <c r="I28" s="47">
        <f t="array" ref="I28">E28+SUM(IF(G23:G27=1,I23:I27))</f>
        <v>1200</v>
      </c>
      <c r="J28" s="190">
        <f>F28+1</f>
        <v>16</v>
      </c>
      <c r="K28" s="191"/>
      <c r="L28" s="104" t="s">
        <v>51</v>
      </c>
      <c r="M28" s="47">
        <f t="array" ref="M28">I28+SUM(IF(K23:K27=1,M23:M27))</f>
        <v>1200</v>
      </c>
      <c r="N28" s="190">
        <f>J28+1</f>
        <v>17</v>
      </c>
      <c r="O28" s="191"/>
      <c r="P28" s="104" t="s">
        <v>51</v>
      </c>
      <c r="Q28" s="47">
        <f t="array" ref="Q28">M28+SUM(IF(O23:O27=1,Q23:Q27))</f>
        <v>1200</v>
      </c>
      <c r="R28" s="190">
        <f>N28+1</f>
        <v>18</v>
      </c>
      <c r="S28" s="191"/>
      <c r="T28" s="104" t="s">
        <v>51</v>
      </c>
      <c r="U28" s="47">
        <f t="array" ref="U28">Q28+SUM(IF(S23:S27=1,U23:U27))</f>
        <v>1200</v>
      </c>
      <c r="V28" s="190">
        <f>R28+1</f>
        <v>19</v>
      </c>
      <c r="W28" s="191"/>
      <c r="X28" s="104" t="s">
        <v>51</v>
      </c>
      <c r="Y28" s="47">
        <f t="array" ref="Y28">U28+SUM(IF(W23:W27=1,Y23:Y27))</f>
        <v>1200</v>
      </c>
      <c r="Z28" s="190">
        <f>V28+1</f>
        <v>20</v>
      </c>
      <c r="AA28" s="191"/>
      <c r="AB28" s="104" t="s">
        <v>51</v>
      </c>
      <c r="AC28" s="47">
        <f t="array" ref="AC28">Y28+SUM(IF(AA23:AA27=1,AC23:AC27))</f>
        <v>1200</v>
      </c>
      <c r="AE28" s="5">
        <v>22</v>
      </c>
      <c r="AF28" s="94"/>
      <c r="AG28" s="9" t="str">
        <f>January!AG28</f>
        <v>Auto Loan</v>
      </c>
      <c r="AH28">
        <f t="array" ref="AH28">SUM(IF($B$7:$B$11=AE28,$E$7:$E$11),IF($F$7:$F$11=AE28,$I$7:$I$11),IF($J$7:$J$11=AE28,$M$7:$M$11),IF($N$7:$N$11=AE28,$Q$7:$Q$11),IF($R$7:$R$11=AE28,$U$7:$U$11),IF($V$7:$V$11=AE28,$Y$7:$Y$11),IF($Z$7:$Z$11=AE28,$AC$7:$AC$11),
IF($B$15:$B$19=AE28,$E$15:$E$19),IF($F$15:$F$19=AE28,$I$15:$I$19),IF($J$15:$J$19=AE28,$M$15:$M$19),IF($N$15:$N$19=AE28,$Q$15:$Q$19),IF($R$15:$R$19=AE28,$U$15:$U$19),IF($V$15:$V$19=AE28,$Y$15:$Y$19),IF($Z$15:$Z$19=AE28,$AC$15:$AC$19),
IF($B$23:$B$27=AE28,$E$23:$E$27),IF($F$23:$F$27=AE28,$I$23:$I$27),IF($J$23:$J$27=AE28,$M$23:$M$27),IF($N$23:$N$27=AE28,$Q$23:$Q$27),IF($R$23:$R$27=AE28,$U$23:$U$27),IF($V$23:$V$27=AE28,$Y$23:$Y$27),IF($Z$23:$Z$27=AE28,$AC$23:$AC$27),
IF($B$31:$B$35=AE28,$E$31:$E$35),IF($F$31:$F$35=AE28,$I$31:$I$35),IF($J$31:$J$35=AE28,$M$31:$M$35),IF($N$31:$N$35=AE28,$Q$31:$Q$35),IF($R$31:$R$35=AE28,$U$31:$U$35),IF($V$31:$V$35=AE28,$Y$31:$Y$35),IF($Z$31:$Z$35=AE28,$AC$31:$AC$35),
IF($B$39:$B$43=AE28,$E$39:$E$43),IF($F$39:$F$43=AE28,$I$39:$I$43),IF($J$39:$J$43=AE28,$M$39:$M$43),IF($N$39:$N$43=AE28,$Q$39:$Q$43),IF($R$39:$R$43=AE28,$U$39:$U$43),IF($V$39:$V$43=AE28,$Y$39:$Y$43),IF($Z$39:$Z$43=AE28,$AC$39:$AC$43),
IF($B$47:$B$51=AE28,$E$47:$E$51),IF($F$47:$F$51=AE28,$I$47:$I$51),IF($J$47:$J$51=AE28,$M$47:$M$51),IF($N$47:$N$51=AE28,$Q$47:$Q$51),IF($R$47:$R$51=AE28,$U$47:$U$51),IF($V$47:$V$51=AE28,$Y$47:$Y$51),IF($Z$47:$Z$51=AE28,$AC$47:$AC$51))</f>
        <v>0</v>
      </c>
      <c r="AJ28" s="5"/>
      <c r="AK28" s="5"/>
      <c r="AL28" s="9"/>
      <c r="AM28"/>
    </row>
    <row r="29" spans="2:39" s="89" customFormat="1" x14ac:dyDescent="0.2">
      <c r="B29" s="190"/>
      <c r="C29" s="191"/>
      <c r="D29" s="104" t="s">
        <v>60</v>
      </c>
      <c r="E29" s="21">
        <f t="array" ref="E29">AC21+SUM(IF(C23:C27=2,E23:E27))-SUM(IF(B23:B27={33},E23:E27))</f>
        <v>5000</v>
      </c>
      <c r="F29" s="190"/>
      <c r="G29" s="191"/>
      <c r="H29" s="104" t="s">
        <v>60</v>
      </c>
      <c r="I29" s="21">
        <f t="array" ref="I29">E29+SUM(IF(G23:G27=2,I23:I27))-SUM(IF(F23:F27={33},I23:I27))</f>
        <v>5000</v>
      </c>
      <c r="J29" s="190"/>
      <c r="K29" s="191"/>
      <c r="L29" s="104" t="s">
        <v>60</v>
      </c>
      <c r="M29" s="21">
        <f t="array" ref="M29">I29+SUM(IF(K23:K27=2,M23:M27))-SUM(IF(J23:J27={33},M23:M27))</f>
        <v>5000</v>
      </c>
      <c r="N29" s="190"/>
      <c r="O29" s="191"/>
      <c r="P29" s="104" t="s">
        <v>60</v>
      </c>
      <c r="Q29" s="21">
        <f t="array" ref="Q29">M29+SUM(IF(O23:O27=2,Q23:Q27))-SUM(IF(N23:N27={33},Q23:Q27))</f>
        <v>5000</v>
      </c>
      <c r="R29" s="190"/>
      <c r="S29" s="191"/>
      <c r="T29" s="104" t="s">
        <v>60</v>
      </c>
      <c r="U29" s="21">
        <f t="array" ref="U29">Q29+SUM(IF(S23:S27=2,U23:U27))-SUM(IF(R23:R27={33},U23:U27))</f>
        <v>5000</v>
      </c>
      <c r="V29" s="190"/>
      <c r="W29" s="191"/>
      <c r="X29" s="104" t="s">
        <v>60</v>
      </c>
      <c r="Y29" s="21">
        <f t="array" ref="Y29">U29+SUM(IF(W23:W27=2,Y23:Y27))-SUM(IF(V23:V27={33},Y23:Y27))</f>
        <v>5000</v>
      </c>
      <c r="Z29" s="190"/>
      <c r="AA29" s="191"/>
      <c r="AB29" s="104" t="s">
        <v>60</v>
      </c>
      <c r="AC29" s="21">
        <f t="array" ref="AC29">Y29+SUM(IF(AA23:AA27=2,AC23:AC27))-SUM(IF(Z23:Z27={33},AC23:AC27))</f>
        <v>5000</v>
      </c>
      <c r="AE29" s="5">
        <v>23</v>
      </c>
      <c r="AF29" s="94"/>
      <c r="AG29" s="9" t="str">
        <f>January!AG29</f>
        <v>Medical</v>
      </c>
      <c r="AH29">
        <f t="array" ref="AH29">SUM(IF($B$7:$B$11=AE29,$E$7:$E$11),IF($F$7:$F$11=AE29,$I$7:$I$11),IF($J$7:$J$11=AE29,$M$7:$M$11),IF($N$7:$N$11=AE29,$Q$7:$Q$11),IF($R$7:$R$11=AE29,$U$7:$U$11),IF($V$7:$V$11=AE29,$Y$7:$Y$11),IF($Z$7:$Z$11=AE29,$AC$7:$AC$11),
IF($B$15:$B$19=AE29,$E$15:$E$19),IF($F$15:$F$19=AE29,$I$15:$I$19),IF($J$15:$J$19=AE29,$M$15:$M$19),IF($N$15:$N$19=AE29,$Q$15:$Q$19),IF($R$15:$R$19=AE29,$U$15:$U$19),IF($V$15:$V$19=AE29,$Y$15:$Y$19),IF($Z$15:$Z$19=AE29,$AC$15:$AC$19),
IF($B$23:$B$27=AE29,$E$23:$E$27),IF($F$23:$F$27=AE29,$I$23:$I$27),IF($J$23:$J$27=AE29,$M$23:$M$27),IF($N$23:$N$27=AE29,$Q$23:$Q$27),IF($R$23:$R$27=AE29,$U$23:$U$27),IF($V$23:$V$27=AE29,$Y$23:$Y$27),IF($Z$23:$Z$27=AE29,$AC$23:$AC$27),
IF($B$31:$B$35=AE29,$E$31:$E$35),IF($F$31:$F$35=AE29,$I$31:$I$35),IF($J$31:$J$35=AE29,$M$31:$M$35),IF($N$31:$N$35=AE29,$Q$31:$Q$35),IF($R$31:$R$35=AE29,$U$31:$U$35),IF($V$31:$V$35=AE29,$Y$31:$Y$35),IF($Z$31:$Z$35=AE29,$AC$31:$AC$35),
IF($B$39:$B$43=AE29,$E$39:$E$43),IF($F$39:$F$43=AE29,$I$39:$I$43),IF($J$39:$J$43=AE29,$M$39:$M$43),IF($N$39:$N$43=AE29,$Q$39:$Q$43),IF($R$39:$R$43=AE29,$U$39:$U$43),IF($V$39:$V$43=AE29,$Y$39:$Y$43),IF($Z$39:$Z$43=AE29,$AC$39:$AC$43),
IF($B$47:$B$51=AE29,$E$47:$E$51),IF($F$47:$F$51=AE29,$I$47:$I$51),IF($J$47:$J$51=AE29,$M$47:$M$51),IF($N$47:$N$51=AE29,$Q$47:$Q$51),IF($R$47:$R$51=AE29,$U$47:$U$51),IF($V$47:$V$51=AE29,$Y$47:$Y$51),IF($Z$47:$Z$51=AE29,$AC$47:$AC$51))</f>
        <v>0</v>
      </c>
      <c r="AJ29" s="5"/>
      <c r="AK29" s="5"/>
      <c r="AL29" s="9"/>
      <c r="AM29"/>
    </row>
    <row r="30" spans="2:39" ht="13.5" thickBot="1" x14ac:dyDescent="0.25">
      <c r="B30" s="192"/>
      <c r="C30" s="193"/>
      <c r="D30" s="105" t="s">
        <v>48</v>
      </c>
      <c r="E30" s="25">
        <f t="array" ref="E30">AC22+SUM(IF(C23:C27=3,E23:E27))-SUM(IF(B23:B27={34},E23:E27))</f>
        <v>-800</v>
      </c>
      <c r="F30" s="192"/>
      <c r="G30" s="193"/>
      <c r="H30" s="105" t="s">
        <v>48</v>
      </c>
      <c r="I30" s="25">
        <f t="array" ref="I30">E30+SUM(IF(G23:G27=3,I23:I27))-SUM(IF(F23:F27={34},I23:I27))</f>
        <v>-800</v>
      </c>
      <c r="J30" s="192"/>
      <c r="K30" s="193"/>
      <c r="L30" s="105" t="s">
        <v>48</v>
      </c>
      <c r="M30" s="25">
        <f t="array" ref="M30">I30+SUM(IF(K23:K27=3,M23:M27))-SUM(IF(J23:J27={34},M23:M27))</f>
        <v>-800</v>
      </c>
      <c r="N30" s="192"/>
      <c r="O30" s="193"/>
      <c r="P30" s="105" t="s">
        <v>48</v>
      </c>
      <c r="Q30" s="25">
        <f t="array" ref="Q30">M30+SUM(IF(O23:O27=3,Q23:Q27))-SUM(IF(N23:N27={34},Q23:Q27))</f>
        <v>-800</v>
      </c>
      <c r="R30" s="192"/>
      <c r="S30" s="193"/>
      <c r="T30" s="105" t="s">
        <v>48</v>
      </c>
      <c r="U30" s="25">
        <f t="array" ref="U30">Q30+SUM(IF(S23:S27=3,U23:U27))-SUM(IF(R23:R27={34},U23:U27))</f>
        <v>-800</v>
      </c>
      <c r="V30" s="192"/>
      <c r="W30" s="193"/>
      <c r="X30" s="105" t="s">
        <v>48</v>
      </c>
      <c r="Y30" s="25">
        <f t="array" ref="Y30">U30+SUM(IF(W23:W27=3,Y23:Y27))-SUM(IF(V23:V27={34},Y23:Y27))</f>
        <v>-800</v>
      </c>
      <c r="Z30" s="192"/>
      <c r="AA30" s="193"/>
      <c r="AB30" s="105" t="s">
        <v>48</v>
      </c>
      <c r="AC30" s="25">
        <f t="array" ref="AC30">Y30+SUM(IF(AA23:AA27=3,AC23:AC27))-SUM(IF(Z23:Z27={34},AC23:AC27))</f>
        <v>-800</v>
      </c>
      <c r="AE30" s="5">
        <v>24</v>
      </c>
      <c r="AF30" s="94"/>
      <c r="AG30" s="9" t="str">
        <f>January!AG30</f>
        <v>HairCare</v>
      </c>
      <c r="AH30">
        <f t="array" ref="AH30">SUM(IF($B$7:$B$11=AE30,$E$7:$E$11),IF($F$7:$F$11=AE30,$I$7:$I$11),IF($J$7:$J$11=AE30,$M$7:$M$11),IF($N$7:$N$11=AE30,$Q$7:$Q$11),IF($R$7:$R$11=AE30,$U$7:$U$11),IF($V$7:$V$11=AE30,$Y$7:$Y$11),IF($Z$7:$Z$11=AE30,$AC$7:$AC$11),
IF($B$15:$B$19=AE30,$E$15:$E$19),IF($F$15:$F$19=AE30,$I$15:$I$19),IF($J$15:$J$19=AE30,$M$15:$M$19),IF($N$15:$N$19=AE30,$Q$15:$Q$19),IF($R$15:$R$19=AE30,$U$15:$U$19),IF($V$15:$V$19=AE30,$Y$15:$Y$19),IF($Z$15:$Z$19=AE30,$AC$15:$AC$19),
IF($B$23:$B$27=AE30,$E$23:$E$27),IF($F$23:$F$27=AE30,$I$23:$I$27),IF($J$23:$J$27=AE30,$M$23:$M$27),IF($N$23:$N$27=AE30,$Q$23:$Q$27),IF($R$23:$R$27=AE30,$U$23:$U$27),IF($V$23:$V$27=AE30,$Y$23:$Y$27),IF($Z$23:$Z$27=AE30,$AC$23:$AC$27),
IF($B$31:$B$35=AE30,$E$31:$E$35),IF($F$31:$F$35=AE30,$I$31:$I$35),IF($J$31:$J$35=AE30,$M$31:$M$35),IF($N$31:$N$35=AE30,$Q$31:$Q$35),IF($R$31:$R$35=AE30,$U$31:$U$35),IF($V$31:$V$35=AE30,$Y$31:$Y$35),IF($Z$31:$Z$35=AE30,$AC$31:$AC$35),
IF($B$39:$B$43=AE30,$E$39:$E$43),IF($F$39:$F$43=AE30,$I$39:$I$43),IF($J$39:$J$43=AE30,$M$39:$M$43),IF($N$39:$N$43=AE30,$Q$39:$Q$43),IF($R$39:$R$43=AE30,$U$39:$U$43),IF($V$39:$V$43=AE30,$Y$39:$Y$43),IF($Z$39:$Z$43=AE30,$AC$39:$AC$43),
IF($B$47:$B$51=AE30,$E$47:$E$51),IF($F$47:$F$51=AE30,$I$47:$I$51),IF($J$47:$J$51=AE30,$M$47:$M$51),IF($N$47:$N$51=AE30,$Q$47:$Q$51),IF($R$47:$R$51=AE30,$U$47:$U$51),IF($V$47:$V$51=AE30,$Y$47:$Y$51),IF($Z$47:$Z$51=AE30,$AC$47:$AC$51))</f>
        <v>0</v>
      </c>
      <c r="AJ30" s="5"/>
      <c r="AK30" s="5"/>
      <c r="AL30" s="9"/>
    </row>
    <row r="31" spans="2:39" s="89" customFormat="1" x14ac:dyDescent="0.2">
      <c r="B31" s="91"/>
      <c r="C31" s="110"/>
      <c r="D31" s="106"/>
      <c r="E31" s="100"/>
      <c r="F31" s="102"/>
      <c r="G31" s="96"/>
      <c r="H31" s="107"/>
      <c r="I31" s="56"/>
      <c r="J31" s="102"/>
      <c r="K31" s="96"/>
      <c r="L31" s="107"/>
      <c r="M31" s="56"/>
      <c r="N31" s="102"/>
      <c r="O31" s="96"/>
      <c r="P31" s="107"/>
      <c r="Q31" s="56"/>
      <c r="R31" s="101"/>
      <c r="S31" s="111"/>
      <c r="T31" s="113"/>
      <c r="U31" s="100"/>
      <c r="V31" s="102"/>
      <c r="W31" s="96"/>
      <c r="X31" s="107"/>
      <c r="Y31" s="56"/>
      <c r="Z31" s="91"/>
      <c r="AA31" s="110"/>
      <c r="AB31" s="103"/>
      <c r="AC31" s="60"/>
      <c r="AE31" s="5">
        <v>25</v>
      </c>
      <c r="AF31" s="94"/>
      <c r="AG31" s="9" t="str">
        <f>January!AG31</f>
        <v>Clothing</v>
      </c>
      <c r="AH31">
        <f t="array" ref="AH31">SUM(IF($B$7:$B$11=AE31,$E$7:$E$11),IF($F$7:$F$11=AE31,$I$7:$I$11),IF($J$7:$J$11=AE31,$M$7:$M$11),IF($N$7:$N$11=AE31,$Q$7:$Q$11),IF($R$7:$R$11=AE31,$U$7:$U$11),IF($V$7:$V$11=AE31,$Y$7:$Y$11),IF($Z$7:$Z$11=AE31,$AC$7:$AC$11),
IF($B$15:$B$19=AE31,$E$15:$E$19),IF($F$15:$F$19=AE31,$I$15:$I$19),IF($J$15:$J$19=AE31,$M$15:$M$19),IF($N$15:$N$19=AE31,$Q$15:$Q$19),IF($R$15:$R$19=AE31,$U$15:$U$19),IF($V$15:$V$19=AE31,$Y$15:$Y$19),IF($Z$15:$Z$19=AE31,$AC$15:$AC$19),
IF($B$23:$B$27=AE31,$E$23:$E$27),IF($F$23:$F$27=AE31,$I$23:$I$27),IF($J$23:$J$27=AE31,$M$23:$M$27),IF($N$23:$N$27=AE31,$Q$23:$Q$27),IF($R$23:$R$27=AE31,$U$23:$U$27),IF($V$23:$V$27=AE31,$Y$23:$Y$27),IF($Z$23:$Z$27=AE31,$AC$23:$AC$27),
IF($B$31:$B$35=AE31,$E$31:$E$35),IF($F$31:$F$35=AE31,$I$31:$I$35),IF($J$31:$J$35=AE31,$M$31:$M$35),IF($N$31:$N$35=AE31,$Q$31:$Q$35),IF($R$31:$R$35=AE31,$U$31:$U$35),IF($V$31:$V$35=AE31,$Y$31:$Y$35),IF($Z$31:$Z$35=AE31,$AC$31:$AC$35),
IF($B$39:$B$43=AE31,$E$39:$E$43),IF($F$39:$F$43=AE31,$I$39:$I$43),IF($J$39:$J$43=AE31,$M$39:$M$43),IF($N$39:$N$43=AE31,$Q$39:$Q$43),IF($R$39:$R$43=AE31,$U$39:$U$43),IF($V$39:$V$43=AE31,$Y$39:$Y$43),IF($Z$39:$Z$43=AE31,$AC$39:$AC$43),
IF($B$47:$B$51=AE31,$E$47:$E$51),IF($F$47:$F$51=AE31,$I$47:$I$51),IF($J$47:$J$51=AE31,$M$47:$M$51),IF($N$47:$N$51=AE31,$Q$47:$Q$51),IF($R$47:$R$51=AE31,$U$47:$U$51),IF($V$47:$V$51=AE31,$Y$47:$Y$51),IF($Z$47:$Z$51=AE31,$AC$47:$AC$51))</f>
        <v>0</v>
      </c>
      <c r="AJ31" s="5"/>
      <c r="AK31" s="5"/>
      <c r="AL31" s="9"/>
      <c r="AM31"/>
    </row>
    <row r="32" spans="2:39" s="89" customFormat="1" x14ac:dyDescent="0.2">
      <c r="B32" s="92"/>
      <c r="C32" s="94"/>
      <c r="D32" s="107"/>
      <c r="E32" s="56"/>
      <c r="F32" s="102"/>
      <c r="G32" s="96"/>
      <c r="H32" s="107"/>
      <c r="I32" s="56"/>
      <c r="J32" s="102"/>
      <c r="K32" s="96"/>
      <c r="L32" s="107"/>
      <c r="M32" s="56"/>
      <c r="N32" s="102"/>
      <c r="O32" s="96"/>
      <c r="P32" s="107"/>
      <c r="Q32" s="56"/>
      <c r="R32" s="102"/>
      <c r="S32" s="96"/>
      <c r="T32" s="113"/>
      <c r="U32" s="56"/>
      <c r="V32" s="102"/>
      <c r="W32" s="96"/>
      <c r="X32" s="107"/>
      <c r="Y32" s="56"/>
      <c r="Z32" s="92"/>
      <c r="AA32" s="94"/>
      <c r="AB32" s="104"/>
      <c r="AC32" s="47"/>
      <c r="AE32" s="5">
        <v>26</v>
      </c>
      <c r="AF32" s="94"/>
      <c r="AG32" s="9" t="str">
        <f>January!AG32</f>
        <v>DayCare/School</v>
      </c>
      <c r="AH32">
        <f t="array" ref="AH32">SUM(IF($B$7:$B$11=AE32,$E$7:$E$11),IF($F$7:$F$11=AE32,$I$7:$I$11),IF($J$7:$J$11=AE32,$M$7:$M$11),IF($N$7:$N$11=AE32,$Q$7:$Q$11),IF($R$7:$R$11=AE32,$U$7:$U$11),IF($V$7:$V$11=AE32,$Y$7:$Y$11),IF($Z$7:$Z$11=AE32,$AC$7:$AC$11),
IF($B$15:$B$19=AE32,$E$15:$E$19),IF($F$15:$F$19=AE32,$I$15:$I$19),IF($J$15:$J$19=AE32,$M$15:$M$19),IF($N$15:$N$19=AE32,$Q$15:$Q$19),IF($R$15:$R$19=AE32,$U$15:$U$19),IF($V$15:$V$19=AE32,$Y$15:$Y$19),IF($Z$15:$Z$19=AE32,$AC$15:$AC$19),
IF($B$23:$B$27=AE32,$E$23:$E$27),IF($F$23:$F$27=AE32,$I$23:$I$27),IF($J$23:$J$27=AE32,$M$23:$M$27),IF($N$23:$N$27=AE32,$Q$23:$Q$27),IF($R$23:$R$27=AE32,$U$23:$U$27),IF($V$23:$V$27=AE32,$Y$23:$Y$27),IF($Z$23:$Z$27=AE32,$AC$23:$AC$27),
IF($B$31:$B$35=AE32,$E$31:$E$35),IF($F$31:$F$35=AE32,$I$31:$I$35),IF($J$31:$J$35=AE32,$M$31:$M$35),IF($N$31:$N$35=AE32,$Q$31:$Q$35),IF($R$31:$R$35=AE32,$U$31:$U$35),IF($V$31:$V$35=AE32,$Y$31:$Y$35),IF($Z$31:$Z$35=AE32,$AC$31:$AC$35),
IF($B$39:$B$43=AE32,$E$39:$E$43),IF($F$39:$F$43=AE32,$I$39:$I$43),IF($J$39:$J$43=AE32,$M$39:$M$43),IF($N$39:$N$43=AE32,$Q$39:$Q$43),IF($R$39:$R$43=AE32,$U$39:$U$43),IF($V$39:$V$43=AE32,$Y$39:$Y$43),IF($Z$39:$Z$43=AE32,$AC$39:$AC$43),
IF($B$47:$B$51=AE32,$E$47:$E$51),IF($F$47:$F$51=AE32,$I$47:$I$51),IF($J$47:$J$51=AE32,$M$47:$M$51),IF($N$47:$N$51=AE32,$Q$47:$Q$51),IF($R$47:$R$51=AE32,$U$47:$U$51),IF($V$47:$V$51=AE32,$Y$47:$Y$51),IF($Z$47:$Z$51=AE32,$AC$47:$AC$51))</f>
        <v>0</v>
      </c>
      <c r="AJ32" s="5"/>
      <c r="AK32" s="22"/>
      <c r="AL32" s="19"/>
      <c r="AM32"/>
    </row>
    <row r="33" spans="2:39" s="89" customFormat="1" x14ac:dyDescent="0.2">
      <c r="B33" s="92"/>
      <c r="C33" s="94"/>
      <c r="D33" s="107"/>
      <c r="E33" s="56"/>
      <c r="F33" s="102"/>
      <c r="G33" s="96"/>
      <c r="H33" s="107"/>
      <c r="I33" s="56"/>
      <c r="J33" s="102"/>
      <c r="K33" s="96"/>
      <c r="L33" s="107"/>
      <c r="M33" s="56"/>
      <c r="N33" s="102"/>
      <c r="O33" s="96"/>
      <c r="P33" s="107"/>
      <c r="Q33" s="56"/>
      <c r="R33" s="102"/>
      <c r="S33" s="96"/>
      <c r="T33" s="107"/>
      <c r="U33" s="56"/>
      <c r="V33" s="102"/>
      <c r="W33" s="96"/>
      <c r="X33" s="107"/>
      <c r="Y33" s="56"/>
      <c r="Z33" s="92"/>
      <c r="AA33" s="94"/>
      <c r="AB33" s="104"/>
      <c r="AC33" s="47"/>
      <c r="AE33" s="5">
        <v>27</v>
      </c>
      <c r="AF33" s="94"/>
      <c r="AG33" s="9" t="str">
        <f>January!AG33</f>
        <v>Car Insurance</v>
      </c>
      <c r="AH33">
        <f t="array" ref="AH33">SUM(IF($B$7:$B$11=AE33,$E$7:$E$11),IF($F$7:$F$11=AE33,$I$7:$I$11),IF($J$7:$J$11=AE33,$M$7:$M$11),IF($N$7:$N$11=AE33,$Q$7:$Q$11),IF($R$7:$R$11=AE33,$U$7:$U$11),IF($V$7:$V$11=AE33,$Y$7:$Y$11),IF($Z$7:$Z$11=AE33,$AC$7:$AC$11),
IF($B$15:$B$19=AE33,$E$15:$E$19),IF($F$15:$F$19=AE33,$I$15:$I$19),IF($J$15:$J$19=AE33,$M$15:$M$19),IF($N$15:$N$19=AE33,$Q$15:$Q$19),IF($R$15:$R$19=AE33,$U$15:$U$19),IF($V$15:$V$19=AE33,$Y$15:$Y$19),IF($Z$15:$Z$19=AE33,$AC$15:$AC$19),
IF($B$23:$B$27=AE33,$E$23:$E$27),IF($F$23:$F$27=AE33,$I$23:$I$27),IF($J$23:$J$27=AE33,$M$23:$M$27),IF($N$23:$N$27=AE33,$Q$23:$Q$27),IF($R$23:$R$27=AE33,$U$23:$U$27),IF($V$23:$V$27=AE33,$Y$23:$Y$27),IF($Z$23:$Z$27=AE33,$AC$23:$AC$27),
IF($B$31:$B$35=AE33,$E$31:$E$35),IF($F$31:$F$35=AE33,$I$31:$I$35),IF($J$31:$J$35=AE33,$M$31:$M$35),IF($N$31:$N$35=AE33,$Q$31:$Q$35),IF($R$31:$R$35=AE33,$U$31:$U$35),IF($V$31:$V$35=AE33,$Y$31:$Y$35),IF($Z$31:$Z$35=AE33,$AC$31:$AC$35),
IF($B$39:$B$43=AE33,$E$39:$E$43),IF($F$39:$F$43=AE33,$I$39:$I$43),IF($J$39:$J$43=AE33,$M$39:$M$43),IF($N$39:$N$43=AE33,$Q$39:$Q$43),IF($R$39:$R$43=AE33,$U$39:$U$43),IF($V$39:$V$43=AE33,$Y$39:$Y$43),IF($Z$39:$Z$43=AE33,$AC$39:$AC$43),
IF($B$47:$B$51=AE33,$E$47:$E$51),IF($F$47:$F$51=AE33,$I$47:$I$51),IF($J$47:$J$51=AE33,$M$47:$M$51),IF($N$47:$N$51=AE33,$Q$47:$Q$51),IF($R$47:$R$51=AE33,$U$47:$U$51),IF($V$47:$V$51=AE33,$Y$47:$Y$51),IF($Z$47:$Z$51=AE33,$AC$47:$AC$51))</f>
        <v>0</v>
      </c>
      <c r="AJ33" s="5"/>
      <c r="AK33" s="5"/>
      <c r="AL33" s="9"/>
      <c r="AM33"/>
    </row>
    <row r="34" spans="2:39" s="89" customFormat="1" x14ac:dyDescent="0.2">
      <c r="B34" s="92"/>
      <c r="C34" s="94"/>
      <c r="D34" s="107"/>
      <c r="E34" s="56"/>
      <c r="F34" s="102"/>
      <c r="G34" s="96"/>
      <c r="H34" s="107"/>
      <c r="I34" s="56"/>
      <c r="J34" s="102"/>
      <c r="K34" s="96"/>
      <c r="L34" s="107"/>
      <c r="M34" s="56"/>
      <c r="N34" s="102"/>
      <c r="O34" s="96"/>
      <c r="P34" s="107"/>
      <c r="Q34" s="56"/>
      <c r="R34" s="102"/>
      <c r="S34" s="96"/>
      <c r="T34" s="107"/>
      <c r="U34" s="56"/>
      <c r="V34" s="102"/>
      <c r="W34" s="96"/>
      <c r="X34" s="107"/>
      <c r="Y34" s="56"/>
      <c r="Z34" s="92"/>
      <c r="AA34" s="94"/>
      <c r="AB34" s="104"/>
      <c r="AC34" s="47"/>
      <c r="AE34" s="5">
        <v>28</v>
      </c>
      <c r="AF34" s="94"/>
      <c r="AG34" s="9" t="str">
        <f>January!AG34</f>
        <v>Realestate Taxes</v>
      </c>
      <c r="AH34">
        <f t="array" ref="AH34">SUM(IF($B$7:$B$11=AE34,$E$7:$E$11),IF($F$7:$F$11=AE34,$I$7:$I$11),IF($J$7:$J$11=AE34,$M$7:$M$11),IF($N$7:$N$11=AE34,$Q$7:$Q$11),IF($R$7:$R$11=AE34,$U$7:$U$11),IF($V$7:$V$11=AE34,$Y$7:$Y$11),IF($Z$7:$Z$11=AE34,$AC$7:$AC$11),
IF($B$15:$B$19=AE34,$E$15:$E$19),IF($F$15:$F$19=AE34,$I$15:$I$19),IF($J$15:$J$19=AE34,$M$15:$M$19),IF($N$15:$N$19=AE34,$Q$15:$Q$19),IF($R$15:$R$19=AE34,$U$15:$U$19),IF($V$15:$V$19=AE34,$Y$15:$Y$19),IF($Z$15:$Z$19=AE34,$AC$15:$AC$19),
IF($B$23:$B$27=AE34,$E$23:$E$27),IF($F$23:$F$27=AE34,$I$23:$I$27),IF($J$23:$J$27=AE34,$M$23:$M$27),IF($N$23:$N$27=AE34,$Q$23:$Q$27),IF($R$23:$R$27=AE34,$U$23:$U$27),IF($V$23:$V$27=AE34,$Y$23:$Y$27),IF($Z$23:$Z$27=AE34,$AC$23:$AC$27),
IF($B$31:$B$35=AE34,$E$31:$E$35),IF($F$31:$F$35=AE34,$I$31:$I$35),IF($J$31:$J$35=AE34,$M$31:$M$35),IF($N$31:$N$35=AE34,$Q$31:$Q$35),IF($R$31:$R$35=AE34,$U$31:$U$35),IF($V$31:$V$35=AE34,$Y$31:$Y$35),IF($Z$31:$Z$35=AE34,$AC$31:$AC$35),
IF($B$39:$B$43=AE34,$E$39:$E$43),IF($F$39:$F$43=AE34,$I$39:$I$43),IF($J$39:$J$43=AE34,$M$39:$M$43),IF($N$39:$N$43=AE34,$Q$39:$Q$43),IF($R$39:$R$43=AE34,$U$39:$U$43),IF($V$39:$V$43=AE34,$Y$39:$Y$43),IF($Z$39:$Z$43=AE34,$AC$39:$AC$43),
IF($B$47:$B$51=AE34,$E$47:$E$51),IF($F$47:$F$51=AE34,$I$47:$I$51),IF($J$47:$J$51=AE34,$M$47:$M$51),IF($N$47:$N$51=AE34,$Q$47:$Q$51),IF($R$47:$R$51=AE34,$U$47:$U$51),IF($V$47:$V$51=AE34,$Y$47:$Y$51),IF($Z$47:$Z$51=AE34,$AC$47:$AC$51))</f>
        <v>0</v>
      </c>
      <c r="AJ34" s="5"/>
      <c r="AK34" s="5"/>
      <c r="AL34" s="9"/>
      <c r="AM34"/>
    </row>
    <row r="35" spans="2:39" s="89" customFormat="1" x14ac:dyDescent="0.2">
      <c r="B35" s="92"/>
      <c r="C35" s="94"/>
      <c r="D35" s="107"/>
      <c r="E35" s="56"/>
      <c r="F35" s="102"/>
      <c r="G35" s="96"/>
      <c r="H35" s="107"/>
      <c r="I35" s="56"/>
      <c r="J35" s="102"/>
      <c r="K35" s="96"/>
      <c r="L35" s="107"/>
      <c r="M35" s="56"/>
      <c r="N35" s="102"/>
      <c r="O35" s="96"/>
      <c r="P35" s="107"/>
      <c r="Q35" s="56"/>
      <c r="R35" s="102"/>
      <c r="S35" s="96"/>
      <c r="T35" s="107"/>
      <c r="U35" s="56"/>
      <c r="V35" s="102"/>
      <c r="W35" s="96"/>
      <c r="X35" s="107"/>
      <c r="Y35" s="56"/>
      <c r="Z35" s="92"/>
      <c r="AA35" s="94"/>
      <c r="AB35" s="104"/>
      <c r="AC35" s="47"/>
      <c r="AE35" s="5">
        <v>29</v>
      </c>
      <c r="AF35" s="94"/>
      <c r="AG35" s="9" t="str">
        <f>January!AG35</f>
        <v>Home/Renters Insurance</v>
      </c>
      <c r="AH35">
        <f t="array" ref="AH35">SUM(IF($B$7:$B$11=AE35,$E$7:$E$11),IF($F$7:$F$11=AE35,$I$7:$I$11),IF($J$7:$J$11=AE35,$M$7:$M$11),IF($N$7:$N$11=AE35,$Q$7:$Q$11),IF($R$7:$R$11=AE35,$U$7:$U$11),IF($V$7:$V$11=AE35,$Y$7:$Y$11),IF($Z$7:$Z$11=AE35,$AC$7:$AC$11),
IF($B$15:$B$19=AE35,$E$15:$E$19),IF($F$15:$F$19=AE35,$I$15:$I$19),IF($J$15:$J$19=AE35,$M$15:$M$19),IF($N$15:$N$19=AE35,$Q$15:$Q$19),IF($R$15:$R$19=AE35,$U$15:$U$19),IF($V$15:$V$19=AE35,$Y$15:$Y$19),IF($Z$15:$Z$19=AE35,$AC$15:$AC$19),
IF($B$23:$B$27=AE35,$E$23:$E$27),IF($F$23:$F$27=AE35,$I$23:$I$27),IF($J$23:$J$27=AE35,$M$23:$M$27),IF($N$23:$N$27=AE35,$Q$23:$Q$27),IF($R$23:$R$27=AE35,$U$23:$U$27),IF($V$23:$V$27=AE35,$Y$23:$Y$27),IF($Z$23:$Z$27=AE35,$AC$23:$AC$27),
IF($B$31:$B$35=AE35,$E$31:$E$35),IF($F$31:$F$35=AE35,$I$31:$I$35),IF($J$31:$J$35=AE35,$M$31:$M$35),IF($N$31:$N$35=AE35,$Q$31:$Q$35),IF($R$31:$R$35=AE35,$U$31:$U$35),IF($V$31:$V$35=AE35,$Y$31:$Y$35),IF($Z$31:$Z$35=AE35,$AC$31:$AC$35),
IF($B$39:$B$43=AE35,$E$39:$E$43),IF($F$39:$F$43=AE35,$I$39:$I$43),IF($J$39:$J$43=AE35,$M$39:$M$43),IF($N$39:$N$43=AE35,$Q$39:$Q$43),IF($R$39:$R$43=AE35,$U$39:$U$43),IF($V$39:$V$43=AE35,$Y$39:$Y$43),IF($Z$39:$Z$43=AE35,$AC$39:$AC$43),
IF($B$47:$B$51=AE35,$E$47:$E$51),IF($F$47:$F$51=AE35,$I$47:$I$51),IF($J$47:$J$51=AE35,$M$47:$M$51),IF($N$47:$N$51=AE35,$Q$47:$Q$51),IF($R$47:$R$51=AE35,$U$47:$U$51),IF($V$47:$V$51=AE35,$Y$47:$Y$51),IF($Z$47:$Z$51=AE35,$AC$47:$AC$51))</f>
        <v>0</v>
      </c>
      <c r="AJ35" s="5"/>
      <c r="AK35" s="5"/>
      <c r="AL35" s="9"/>
      <c r="AM35"/>
    </row>
    <row r="36" spans="2:39" s="89" customFormat="1" x14ac:dyDescent="0.2">
      <c r="B36" s="190">
        <f>Z28+1</f>
        <v>21</v>
      </c>
      <c r="C36" s="191"/>
      <c r="D36" s="104" t="s">
        <v>51</v>
      </c>
      <c r="E36" s="47">
        <f t="array" ref="E36">AC28+SUM(IF(C31:C35=1,E31:E35))</f>
        <v>1200</v>
      </c>
      <c r="F36" s="190">
        <f>B36+1</f>
        <v>22</v>
      </c>
      <c r="G36" s="191"/>
      <c r="H36" s="104" t="s">
        <v>51</v>
      </c>
      <c r="I36" s="47">
        <f t="array" ref="I36">E36+SUM(IF(G31:G35=1,I31:I35))</f>
        <v>1200</v>
      </c>
      <c r="J36" s="190">
        <f>F36+1</f>
        <v>23</v>
      </c>
      <c r="K36" s="191"/>
      <c r="L36" s="104" t="s">
        <v>51</v>
      </c>
      <c r="M36" s="47">
        <f t="array" ref="M36">I36+SUM(IF(K31:K35=1,M31:M35))</f>
        <v>1200</v>
      </c>
      <c r="N36" s="190">
        <f>J36+1</f>
        <v>24</v>
      </c>
      <c r="O36" s="191"/>
      <c r="P36" s="104" t="s">
        <v>51</v>
      </c>
      <c r="Q36" s="47">
        <f t="array" ref="Q36">M36+SUM(IF(O31:O35=1,Q31:Q35))</f>
        <v>1200</v>
      </c>
      <c r="R36" s="190">
        <f>N36+1</f>
        <v>25</v>
      </c>
      <c r="S36" s="191"/>
      <c r="T36" s="104" t="s">
        <v>51</v>
      </c>
      <c r="U36" s="47">
        <f t="array" ref="U36">Q36+SUM(IF(S31:S35=1,U31:U35))</f>
        <v>1200</v>
      </c>
      <c r="V36" s="190">
        <f>R36+1</f>
        <v>26</v>
      </c>
      <c r="W36" s="191"/>
      <c r="X36" s="104" t="s">
        <v>51</v>
      </c>
      <c r="Y36" s="47">
        <f t="array" ref="Y36">U36+SUM(IF(W31:W35=1,Y31:Y35))</f>
        <v>1200</v>
      </c>
      <c r="Z36" s="190">
        <f>V36+1</f>
        <v>27</v>
      </c>
      <c r="AA36" s="191"/>
      <c r="AB36" s="104" t="s">
        <v>51</v>
      </c>
      <c r="AC36" s="47">
        <f t="array" ref="AC36">Y36+SUM(IF(AA31:AA35=1,AC31:AC35))</f>
        <v>1200</v>
      </c>
      <c r="AE36" s="5">
        <v>30</v>
      </c>
      <c r="AF36" s="94"/>
      <c r="AG36" s="9" t="str">
        <f>January!AG36</f>
        <v>Home Improvement</v>
      </c>
      <c r="AH36">
        <f t="array" ref="AH36">SUM(IF($B$7:$B$11=AE36,$E$7:$E$11),IF($F$7:$F$11=AE36,$I$7:$I$11),IF($J$7:$J$11=AE36,$M$7:$M$11),IF($N$7:$N$11=AE36,$Q$7:$Q$11),IF($R$7:$R$11=AE36,$U$7:$U$11),IF($V$7:$V$11=AE36,$Y$7:$Y$11),IF($Z$7:$Z$11=AE36,$AC$7:$AC$11),
IF($B$15:$B$19=AE36,$E$15:$E$19),IF($F$15:$F$19=AE36,$I$15:$I$19),IF($J$15:$J$19=AE36,$M$15:$M$19),IF($N$15:$N$19=AE36,$Q$15:$Q$19),IF($R$15:$R$19=AE36,$U$15:$U$19),IF($V$15:$V$19=AE36,$Y$15:$Y$19),IF($Z$15:$Z$19=AE36,$AC$15:$AC$19),
IF($B$23:$B$27=AE36,$E$23:$E$27),IF($F$23:$F$27=AE36,$I$23:$I$27),IF($J$23:$J$27=AE36,$M$23:$M$27),IF($N$23:$N$27=AE36,$Q$23:$Q$27),IF($R$23:$R$27=AE36,$U$23:$U$27),IF($V$23:$V$27=AE36,$Y$23:$Y$27),IF($Z$23:$Z$27=AE36,$AC$23:$AC$27),
IF($B$31:$B$35=AE36,$E$31:$E$35),IF($F$31:$F$35=AE36,$I$31:$I$35),IF($J$31:$J$35=AE36,$M$31:$M$35),IF($N$31:$N$35=AE36,$Q$31:$Q$35),IF($R$31:$R$35=AE36,$U$31:$U$35),IF($V$31:$V$35=AE36,$Y$31:$Y$35),IF($Z$31:$Z$35=AE36,$AC$31:$AC$35),
IF($B$39:$B$43=AE36,$E$39:$E$43),IF($F$39:$F$43=AE36,$I$39:$I$43),IF($J$39:$J$43=AE36,$M$39:$M$43),IF($N$39:$N$43=AE36,$Q$39:$Q$43),IF($R$39:$R$43=AE36,$U$39:$U$43),IF($V$39:$V$43=AE36,$Y$39:$Y$43),IF($Z$39:$Z$43=AE36,$AC$39:$AC$43),
IF($B$47:$B$51=AE36,$E$47:$E$51),IF($F$47:$F$51=AE36,$I$47:$I$51),IF($J$47:$J$51=AE36,$M$47:$M$51),IF($N$47:$N$51=AE36,$Q$47:$Q$51),IF($R$47:$R$51=AE36,$U$47:$U$51),IF($V$47:$V$51=AE36,$Y$47:$Y$51),IF($Z$47:$Z$51=AE36,$AC$47:$AC$51))</f>
        <v>0</v>
      </c>
      <c r="AJ36" s="5"/>
      <c r="AK36" s="5"/>
      <c r="AL36" s="9"/>
      <c r="AM36"/>
    </row>
    <row r="37" spans="2:39" s="89" customFormat="1" x14ac:dyDescent="0.2">
      <c r="B37" s="190"/>
      <c r="C37" s="191"/>
      <c r="D37" s="104" t="s">
        <v>60</v>
      </c>
      <c r="E37" s="21">
        <f t="array" ref="E37">AC29+SUM(IF(C31:C35=2,E31:E35))-SUM(IF(B31:B35={33},E31:E35))</f>
        <v>5000</v>
      </c>
      <c r="F37" s="190"/>
      <c r="G37" s="191"/>
      <c r="H37" s="104" t="s">
        <v>60</v>
      </c>
      <c r="I37" s="21">
        <f t="array" ref="I37">E37+SUM(IF(G31:G35=2,I31:I35))-SUM(IF(F31:F35={33},I31:I35))</f>
        <v>5000</v>
      </c>
      <c r="J37" s="190"/>
      <c r="K37" s="191"/>
      <c r="L37" s="104" t="s">
        <v>60</v>
      </c>
      <c r="M37" s="21">
        <f t="array" ref="M37">I37+SUM(IF(K31:K35=2,M31:M35))-SUM(IF(J31:J35={33},M31:M35))</f>
        <v>5000</v>
      </c>
      <c r="N37" s="190"/>
      <c r="O37" s="191"/>
      <c r="P37" s="104" t="s">
        <v>60</v>
      </c>
      <c r="Q37" s="21">
        <f t="array" ref="Q37">M37+SUM(IF(O31:O35=2,Q31:Q35))-SUM(IF(N31:N35={33},Q31:Q35))</f>
        <v>5000</v>
      </c>
      <c r="R37" s="190"/>
      <c r="S37" s="191"/>
      <c r="T37" s="104" t="s">
        <v>60</v>
      </c>
      <c r="U37" s="21">
        <f t="array" ref="U37">Q37+SUM(IF(S31:S35=2,U31:U35))-SUM(IF(R31:R35={33},U31:U35))</f>
        <v>5000</v>
      </c>
      <c r="V37" s="190"/>
      <c r="W37" s="191"/>
      <c r="X37" s="104" t="s">
        <v>60</v>
      </c>
      <c r="Y37" s="21">
        <f t="array" ref="Y37">U37+SUM(IF(W31:W35=2,Y31:Y35))-SUM(IF(V31:V35={33},Y31:Y35))</f>
        <v>5000</v>
      </c>
      <c r="Z37" s="190"/>
      <c r="AA37" s="191"/>
      <c r="AB37" s="104" t="s">
        <v>60</v>
      </c>
      <c r="AC37" s="21">
        <f t="array" ref="AC37">Y37+SUM(IF(AA31:AA35=2,AC31:AC35))-SUM(IF(Z31:Z35={33},AC31:AC35))</f>
        <v>5000</v>
      </c>
      <c r="AE37" s="5">
        <v>31</v>
      </c>
      <c r="AF37" s="94"/>
      <c r="AG37" s="9" t="str">
        <f>January!AG37</f>
        <v>Other Expenses</v>
      </c>
      <c r="AH37">
        <f t="array" ref="AH37">SUM(IF($B$7:$B$11=AE37,$E$7:$E$11),IF($F$7:$F$11=AE37,$I$7:$I$11),IF($J$7:$J$11=AE37,$M$7:$M$11),IF($N$7:$N$11=AE37,$Q$7:$Q$11),IF($R$7:$R$11=AE37,$U$7:$U$11),IF($V$7:$V$11=AE37,$Y$7:$Y$11),IF($Z$7:$Z$11=AE37,$AC$7:$AC$11),
IF($B$15:$B$19=AE37,$E$15:$E$19),IF($F$15:$F$19=AE37,$I$15:$I$19),IF($J$15:$J$19=AE37,$M$15:$M$19),IF($N$15:$N$19=AE37,$Q$15:$Q$19),IF($R$15:$R$19=AE37,$U$15:$U$19),IF($V$15:$V$19=AE37,$Y$15:$Y$19),IF($Z$15:$Z$19=AE37,$AC$15:$AC$19),
IF($B$23:$B$27=AE37,$E$23:$E$27),IF($F$23:$F$27=AE37,$I$23:$I$27),IF($J$23:$J$27=AE37,$M$23:$M$27),IF($N$23:$N$27=AE37,$Q$23:$Q$27),IF($R$23:$R$27=AE37,$U$23:$U$27),IF($V$23:$V$27=AE37,$Y$23:$Y$27),IF($Z$23:$Z$27=AE37,$AC$23:$AC$27),
IF($B$31:$B$35=AE37,$E$31:$E$35),IF($F$31:$F$35=AE37,$I$31:$I$35),IF($J$31:$J$35=AE37,$M$31:$M$35),IF($N$31:$N$35=AE37,$Q$31:$Q$35),IF($R$31:$R$35=AE37,$U$31:$U$35),IF($V$31:$V$35=AE37,$Y$31:$Y$35),IF($Z$31:$Z$35=AE37,$AC$31:$AC$35),
IF($B$39:$B$43=AE37,$E$39:$E$43),IF($F$39:$F$43=AE37,$I$39:$I$43),IF($J$39:$J$43=AE37,$M$39:$M$43),IF($N$39:$N$43=AE37,$Q$39:$Q$43),IF($R$39:$R$43=AE37,$U$39:$U$43),IF($V$39:$V$43=AE37,$Y$39:$Y$43),IF($Z$39:$Z$43=AE37,$AC$39:$AC$43),
IF($B$47:$B$51=AE37,$E$47:$E$51),IF($F$47:$F$51=AE37,$I$47:$I$51),IF($J$47:$J$51=AE37,$M$47:$M$51),IF($N$47:$N$51=AE37,$Q$47:$Q$51),IF($R$47:$R$51=AE37,$U$47:$U$51),IF($V$47:$V$51=AE37,$Y$47:$Y$51),IF($Z$47:$Z$51=AE37,$AC$47:$AC$51))</f>
        <v>0</v>
      </c>
      <c r="AJ37" s="5"/>
      <c r="AK37" s="5"/>
      <c r="AL37" s="9"/>
      <c r="AM37"/>
    </row>
    <row r="38" spans="2:39" ht="13.5" thickBot="1" x14ac:dyDescent="0.25">
      <c r="B38" s="192"/>
      <c r="C38" s="193"/>
      <c r="D38" s="105" t="s">
        <v>48</v>
      </c>
      <c r="E38" s="25">
        <f t="array" ref="E38">AC30+SUM(IF(C31:C35=3,E31:E35))-SUM(IF(B31:B35={34},E31:E35))</f>
        <v>-800</v>
      </c>
      <c r="F38" s="192"/>
      <c r="G38" s="193"/>
      <c r="H38" s="105" t="s">
        <v>48</v>
      </c>
      <c r="I38" s="25">
        <f t="array" ref="I38">E38+SUM(IF(G31:G35=3,I31:I35))-SUM(IF(F31:F35={34},I31:I35))</f>
        <v>-800</v>
      </c>
      <c r="J38" s="192"/>
      <c r="K38" s="193"/>
      <c r="L38" s="105" t="s">
        <v>48</v>
      </c>
      <c r="M38" s="25">
        <f t="array" ref="M38">I38+SUM(IF(K31:K35=3,M31:M35))-SUM(IF(J31:J35={34},M31:M35))</f>
        <v>-800</v>
      </c>
      <c r="N38" s="192"/>
      <c r="O38" s="193"/>
      <c r="P38" s="105" t="s">
        <v>48</v>
      </c>
      <c r="Q38" s="25">
        <f t="array" ref="Q38">M38+SUM(IF(O31:O35=3,Q31:Q35))-SUM(IF(N31:N35={34},Q31:Q35))</f>
        <v>-800</v>
      </c>
      <c r="R38" s="192"/>
      <c r="S38" s="193"/>
      <c r="T38" s="105" t="s">
        <v>48</v>
      </c>
      <c r="U38" s="25">
        <f t="array" ref="U38">Q38+SUM(IF(S31:S35=3,U31:U35))-SUM(IF(R31:R35={34},U31:U35))</f>
        <v>-800</v>
      </c>
      <c r="V38" s="192"/>
      <c r="W38" s="193"/>
      <c r="X38" s="105" t="s">
        <v>48</v>
      </c>
      <c r="Y38" s="25">
        <f t="array" ref="Y38">U38+SUM(IF(W31:W35=3,Y31:Y35))-SUM(IF(V31:V35={34},Y31:Y35))</f>
        <v>-800</v>
      </c>
      <c r="Z38" s="192"/>
      <c r="AA38" s="193"/>
      <c r="AB38" s="105" t="s">
        <v>48</v>
      </c>
      <c r="AC38" s="25">
        <f t="array" ref="AC38">Y38+SUM(IF(AA31:AA35=3,AC31:AC35))-SUM(IF(Z31:Z35={34},AC31:AC35))</f>
        <v>-800</v>
      </c>
      <c r="AE38" s="5">
        <v>32</v>
      </c>
      <c r="AF38" s="94"/>
      <c r="AG38" s="9" t="str">
        <f>January!AG38</f>
        <v>Add't Exp. (Furnishing)</v>
      </c>
      <c r="AH38">
        <f t="array" ref="AH38">SUM(IF($B$7:$B$11=AE38,$E$7:$E$11),IF($F$7:$F$11=AE38,$I$7:$I$11),IF($J$7:$J$11=AE38,$M$7:$M$11),IF($N$7:$N$11=AE38,$Q$7:$Q$11),IF($R$7:$R$11=AE38,$U$7:$U$11),IF($V$7:$V$11=AE38,$Y$7:$Y$11),IF($Z$7:$Z$11=AE38,$AC$7:$AC$11),
IF($B$15:$B$19=AE38,$E$15:$E$19),IF($F$15:$F$19=AE38,$I$15:$I$19),IF($J$15:$J$19=AE38,$M$15:$M$19),IF($N$15:$N$19=AE38,$Q$15:$Q$19),IF($R$15:$R$19=AE38,$U$15:$U$19),IF($V$15:$V$19=AE38,$Y$15:$Y$19),IF($Z$15:$Z$19=AE38,$AC$15:$AC$19),
IF($B$23:$B$27=AE38,$E$23:$E$27),IF($F$23:$F$27=AE38,$I$23:$I$27),IF($J$23:$J$27=AE38,$M$23:$M$27),IF($N$23:$N$27=AE38,$Q$23:$Q$27),IF($R$23:$R$27=AE38,$U$23:$U$27),IF($V$23:$V$27=AE38,$Y$23:$Y$27),IF($Z$23:$Z$27=AE38,$AC$23:$AC$27),
IF($B$31:$B$35=AE38,$E$31:$E$35),IF($F$31:$F$35=AE38,$I$31:$I$35),IF($J$31:$J$35=AE38,$M$31:$M$35),IF($N$31:$N$35=AE38,$Q$31:$Q$35),IF($R$31:$R$35=AE38,$U$31:$U$35),IF($V$31:$V$35=AE38,$Y$31:$Y$35),IF($Z$31:$Z$35=AE38,$AC$31:$AC$35),
IF($B$39:$B$43=AE38,$E$39:$E$43),IF($F$39:$F$43=AE38,$I$39:$I$43),IF($J$39:$J$43=AE38,$M$39:$M$43),IF($N$39:$N$43=AE38,$Q$39:$Q$43),IF($R$39:$R$43=AE38,$U$39:$U$43),IF($V$39:$V$43=AE38,$Y$39:$Y$43),IF($Z$39:$Z$43=AE38,$AC$39:$AC$43),
IF($B$47:$B$51=AE38,$E$47:$E$51),IF($F$47:$F$51=AE38,$I$47:$I$51),IF($J$47:$J$51=AE38,$M$47:$M$51),IF($N$47:$N$51=AE38,$Q$47:$Q$51),IF($R$47:$R$51=AE38,$U$47:$U$51),IF($V$47:$V$51=AE38,$Y$47:$Y$51),IF($Z$47:$Z$51=AE38,$AC$47:$AC$51))</f>
        <v>0</v>
      </c>
      <c r="AJ38" s="5"/>
      <c r="AK38" s="5"/>
      <c r="AL38" s="9"/>
    </row>
    <row r="39" spans="2:39" s="89" customFormat="1" x14ac:dyDescent="0.2">
      <c r="B39" s="91"/>
      <c r="C39" s="110"/>
      <c r="D39" s="103"/>
      <c r="E39" s="60"/>
      <c r="F39" s="92"/>
      <c r="G39" s="94"/>
      <c r="H39" s="104"/>
      <c r="I39" s="47"/>
      <c r="J39" s="102"/>
      <c r="K39" s="96"/>
      <c r="L39" s="107"/>
      <c r="M39" s="56"/>
      <c r="N39" s="131"/>
      <c r="O39" s="132"/>
      <c r="P39" s="133"/>
      <c r="Q39" s="134"/>
      <c r="R39" s="127"/>
      <c r="S39" s="128"/>
      <c r="T39" s="129"/>
      <c r="U39" s="130"/>
      <c r="V39" s="131"/>
      <c r="W39" s="132"/>
      <c r="X39" s="133"/>
      <c r="Y39" s="134"/>
      <c r="Z39" s="131"/>
      <c r="AA39" s="132"/>
      <c r="AB39" s="133"/>
      <c r="AC39" s="134"/>
      <c r="AE39" s="93">
        <v>33</v>
      </c>
      <c r="AF39" s="94"/>
      <c r="AG39" s="14" t="s">
        <v>64</v>
      </c>
      <c r="AH39">
        <f t="array" ref="AH39">SUM(IF($B$7:$B$11=AE39,$E$7:$E$11),IF($F$7:$F$11=AE39,$I$7:$I$11),IF($J$7:$J$11=AE39,$M$7:$M$11),IF($N$7:$N$11=AE39,$Q$7:$Q$11),IF($R$7:$R$11=AE39,$U$7:$U$11),IF($V$7:$V$11=AE39,$Y$7:$Y$11),IF($Z$7:$Z$11=AE39,$AC$7:$AC$11),
IF($B$15:$B$19=AE39,$E$15:$E$19),IF($F$15:$F$19=AE39,$I$15:$I$19),IF($J$15:$J$19=AE39,$M$15:$M$19),IF($N$15:$N$19=AE39,$Q$15:$Q$19),IF($R$15:$R$19=AE39,$U$15:$U$19),IF($V$15:$V$19=AE39,$Y$15:$Y$19),IF($Z$15:$Z$19=AE39,$AC$15:$AC$19),
IF($B$23:$B$27=AE39,$E$23:$E$27),IF($F$23:$F$27=AE39,$I$23:$I$27),IF($J$23:$J$27=AE39,$M$23:$M$27),IF($N$23:$N$27=AE39,$Q$23:$Q$27),IF($R$23:$R$27=AE39,$U$23:$U$27),IF($V$23:$V$27=AE39,$Y$23:$Y$27),IF($Z$23:$Z$27=AE39,$AC$23:$AC$27),
IF($B$31:$B$35=AE39,$E$31:$E$35),IF($F$31:$F$35=AE39,$I$31:$I$35),IF($J$31:$J$35=AE39,$M$31:$M$35),IF($N$31:$N$35=AE39,$Q$31:$Q$35),IF($R$31:$R$35=AE39,$U$31:$U$35),IF($V$31:$V$35=AE39,$Y$31:$Y$35),IF($Z$31:$Z$35=AE39,$AC$31:$AC$35),
IF($B$39:$B$43=AE39,$E$39:$E$43),IF($F$39:$F$43=AE39,$I$39:$I$43),IF($J$39:$J$43=AE39,$M$39:$M$43),IF($N$39:$N$43=AE39,$Q$39:$Q$43),IF($R$39:$R$43=AE39,$U$39:$U$43),IF($V$39:$V$43=AE39,$Y$39:$Y$43),IF($Z$39:$Z$43=AE39,$AC$39:$AC$43),
IF($B$47:$B$51=AE39,$E$47:$E$51),IF($F$47:$F$51=AE39,$I$47:$I$51),IF($J$47:$J$51=AE39,$M$47:$M$51),IF($N$47:$N$51=AE39,$Q$47:$Q$51),IF($R$47:$R$51=AE39,$U$47:$U$51),IF($V$47:$V$51=AE39,$Y$47:$Y$51),IF($Z$47:$Z$51=AE39,$AC$47:$AC$51))</f>
        <v>0</v>
      </c>
      <c r="AM39"/>
    </row>
    <row r="40" spans="2:39" s="89" customFormat="1" x14ac:dyDescent="0.2">
      <c r="B40" s="92"/>
      <c r="C40" s="94"/>
      <c r="D40" s="104"/>
      <c r="E40" s="47"/>
      <c r="F40" s="92"/>
      <c r="G40" s="94"/>
      <c r="H40" s="107"/>
      <c r="I40" s="47"/>
      <c r="J40" s="102"/>
      <c r="K40" s="96"/>
      <c r="L40" s="107"/>
      <c r="M40" s="56"/>
      <c r="N40" s="131"/>
      <c r="O40" s="132"/>
      <c r="P40" s="133"/>
      <c r="Q40" s="134"/>
      <c r="R40" s="131"/>
      <c r="S40" s="132"/>
      <c r="T40" s="133"/>
      <c r="U40" s="134"/>
      <c r="V40" s="131"/>
      <c r="W40" s="132"/>
      <c r="X40" s="133"/>
      <c r="Y40" s="134"/>
      <c r="Z40" s="131"/>
      <c r="AA40" s="132"/>
      <c r="AB40" s="133"/>
      <c r="AC40" s="134"/>
      <c r="AE40" s="93">
        <v>34</v>
      </c>
      <c r="AF40" s="94"/>
      <c r="AG40" s="14" t="s">
        <v>63</v>
      </c>
      <c r="AH40">
        <f t="array" ref="AH40">SUM(IF($B$7:$B$11=AE40,$E$7:$E$11),IF($F$7:$F$11=AE40,$I$7:$I$11),IF($J$7:$J$11=AE40,$M$7:$M$11),IF($N$7:$N$11=AE40,$Q$7:$Q$11),IF($R$7:$R$11=AE40,$U$7:$U$11),IF($V$7:$V$11=AE40,$Y$7:$Y$11),IF($Z$7:$Z$11=AE40,$AC$7:$AC$11),
IF($B$15:$B$19=AE40,$E$15:$E$19),IF($F$15:$F$19=AE40,$I$15:$I$19),IF($J$15:$J$19=AE40,$M$15:$M$19),IF($N$15:$N$19=AE40,$Q$15:$Q$19),IF($R$15:$R$19=AE40,$U$15:$U$19),IF($V$15:$V$19=AE40,$Y$15:$Y$19),IF($Z$15:$Z$19=AE40,$AC$15:$AC$19),
IF($B$23:$B$27=AE40,$E$23:$E$27),IF($F$23:$F$27=AE40,$I$23:$I$27),IF($J$23:$J$27=AE40,$M$23:$M$27),IF($N$23:$N$27=AE40,$Q$23:$Q$27),IF($R$23:$R$27=AE40,$U$23:$U$27),IF($V$23:$V$27=AE40,$Y$23:$Y$27),IF($Z$23:$Z$27=AE40,$AC$23:$AC$27),
IF($B$31:$B$35=AE40,$E$31:$E$35),IF($F$31:$F$35=AE40,$I$31:$I$35),IF($J$31:$J$35=AE40,$M$31:$M$35),IF($N$31:$N$35=AE40,$Q$31:$Q$35),IF($R$31:$R$35=AE40,$U$31:$U$35),IF($V$31:$V$35=AE40,$Y$31:$Y$35),IF($Z$31:$Z$35=AE40,$AC$31:$AC$35),
IF($B$39:$B$43=AE40,$E$39:$E$43),IF($F$39:$F$43=AE40,$I$39:$I$43),IF($J$39:$J$43=AE40,$M$39:$M$43),IF($N$39:$N$43=AE40,$Q$39:$Q$43),IF($R$39:$R$43=AE40,$U$39:$U$43),IF($V$39:$V$43=AE40,$Y$39:$Y$43),IF($Z$39:$Z$43=AE40,$AC$39:$AC$43),
IF($B$47:$B$51=AE40,$E$47:$E$51),IF($F$47:$F$51=AE40,$I$47:$I$51),IF($J$47:$J$51=AE40,$M$47:$M$51),IF($N$47:$N$51=AE40,$Q$47:$Q$51),IF($R$47:$R$51=AE40,$U$47:$U$51),IF($V$47:$V$51=AE40,$Y$47:$Y$51),IF($Z$47:$Z$51=AE40,$AC$47:$AC$51))</f>
        <v>0</v>
      </c>
      <c r="AK40" s="93"/>
      <c r="AL40" s="94"/>
      <c r="AM40"/>
    </row>
    <row r="41" spans="2:39" s="89" customFormat="1" x14ac:dyDescent="0.2">
      <c r="B41" s="92"/>
      <c r="C41" s="94"/>
      <c r="D41" s="104"/>
      <c r="E41" s="47"/>
      <c r="F41" s="92"/>
      <c r="G41" s="94"/>
      <c r="H41" s="107"/>
      <c r="I41" s="47"/>
      <c r="J41" s="102"/>
      <c r="K41" s="96"/>
      <c r="L41" s="107"/>
      <c r="M41" s="56"/>
      <c r="N41" s="131"/>
      <c r="O41" s="132"/>
      <c r="P41" s="133"/>
      <c r="Q41" s="134"/>
      <c r="R41" s="131"/>
      <c r="S41" s="132"/>
      <c r="T41" s="133"/>
      <c r="U41" s="134"/>
      <c r="V41" s="131"/>
      <c r="W41" s="132"/>
      <c r="X41" s="133"/>
      <c r="Y41" s="134"/>
      <c r="Z41" s="131"/>
      <c r="AA41" s="132"/>
      <c r="AB41" s="133"/>
      <c r="AC41" s="134"/>
      <c r="AE41" s="93"/>
      <c r="AF41" s="94"/>
      <c r="AG41" s="14"/>
      <c r="AH41"/>
      <c r="AK41" s="93"/>
      <c r="AL41" s="94"/>
      <c r="AM41"/>
    </row>
    <row r="42" spans="2:39" s="89" customFormat="1" x14ac:dyDescent="0.2">
      <c r="B42" s="92"/>
      <c r="C42" s="94"/>
      <c r="D42" s="104"/>
      <c r="E42" s="47"/>
      <c r="F42" s="92"/>
      <c r="G42" s="94"/>
      <c r="H42" s="104"/>
      <c r="I42" s="47"/>
      <c r="J42" s="102"/>
      <c r="K42" s="96"/>
      <c r="L42" s="107"/>
      <c r="M42" s="56"/>
      <c r="N42" s="131"/>
      <c r="O42" s="132"/>
      <c r="P42" s="133"/>
      <c r="Q42" s="134"/>
      <c r="R42" s="131"/>
      <c r="S42" s="132"/>
      <c r="T42" s="133"/>
      <c r="U42" s="134"/>
      <c r="V42" s="131"/>
      <c r="W42" s="132"/>
      <c r="X42" s="133"/>
      <c r="Y42" s="134"/>
      <c r="Z42" s="131"/>
      <c r="AA42" s="132"/>
      <c r="AB42" s="133"/>
      <c r="AC42" s="134"/>
      <c r="AE42" s="95"/>
      <c r="AF42" s="96"/>
      <c r="AG42" s="97"/>
      <c r="AH42"/>
      <c r="AK42" s="93"/>
      <c r="AL42" s="94"/>
      <c r="AM42"/>
    </row>
    <row r="43" spans="2:39" s="89" customFormat="1" x14ac:dyDescent="0.2">
      <c r="B43" s="92"/>
      <c r="C43" s="94"/>
      <c r="D43" s="104"/>
      <c r="E43" s="47"/>
      <c r="F43" s="92"/>
      <c r="G43" s="94"/>
      <c r="H43" s="104"/>
      <c r="I43" s="47"/>
      <c r="J43" s="102"/>
      <c r="K43" s="96"/>
      <c r="L43" s="107"/>
      <c r="M43" s="56"/>
      <c r="N43" s="131"/>
      <c r="O43" s="132"/>
      <c r="P43" s="133"/>
      <c r="Q43" s="134"/>
      <c r="R43" s="131"/>
      <c r="S43" s="132"/>
      <c r="T43" s="133"/>
      <c r="U43" s="134"/>
      <c r="V43" s="131"/>
      <c r="W43" s="132"/>
      <c r="X43" s="133"/>
      <c r="Y43" s="134"/>
      <c r="Z43" s="131"/>
      <c r="AA43" s="132"/>
      <c r="AB43" s="133"/>
      <c r="AC43" s="134"/>
      <c r="AK43" s="93"/>
      <c r="AL43" s="94"/>
      <c r="AM43"/>
    </row>
    <row r="44" spans="2:39" s="89" customFormat="1" x14ac:dyDescent="0.2">
      <c r="B44" s="190">
        <f>Z36+1</f>
        <v>28</v>
      </c>
      <c r="C44" s="191"/>
      <c r="D44" s="104" t="s">
        <v>51</v>
      </c>
      <c r="E44" s="47">
        <f t="array" ref="E44">AC36+SUM(IF(C39:C43=1,E39:E43))</f>
        <v>1200</v>
      </c>
      <c r="F44" s="190">
        <f>B44+1</f>
        <v>29</v>
      </c>
      <c r="G44" s="191"/>
      <c r="H44" s="104" t="s">
        <v>51</v>
      </c>
      <c r="I44" s="47">
        <f t="array" ref="I44">E44+SUM(IF(G39:G43=1,I39:I43))</f>
        <v>1200</v>
      </c>
      <c r="J44" s="190">
        <f>F44+1</f>
        <v>30</v>
      </c>
      <c r="K44" s="191"/>
      <c r="L44" s="104" t="s">
        <v>51</v>
      </c>
      <c r="M44" s="47">
        <f t="array" ref="M44">I44+SUM(IF(K39:K43=1,M39:M43))</f>
        <v>1200</v>
      </c>
      <c r="N44" s="177">
        <v>1</v>
      </c>
      <c r="O44" s="178"/>
      <c r="P44" s="133" t="s">
        <v>51</v>
      </c>
      <c r="Q44" s="134">
        <f t="array" ref="Q44">M44+SUM(IF(O39:O43=1,Q39:Q43))</f>
        <v>1200</v>
      </c>
      <c r="R44" s="177">
        <f>N44+1</f>
        <v>2</v>
      </c>
      <c r="S44" s="178"/>
      <c r="T44" s="133" t="s">
        <v>51</v>
      </c>
      <c r="U44" s="134">
        <f t="array" ref="U44">Q44+SUM(IF(S39:S43=1,U39:U43))</f>
        <v>1200</v>
      </c>
      <c r="V44" s="177">
        <f>R44+1</f>
        <v>3</v>
      </c>
      <c r="W44" s="178"/>
      <c r="X44" s="133" t="s">
        <v>51</v>
      </c>
      <c r="Y44" s="134">
        <f t="array" ref="Y44">U44+SUM(IF(W39:W43=1,Y39:Y43))</f>
        <v>1200</v>
      </c>
      <c r="Z44" s="177">
        <f>V44+1</f>
        <v>4</v>
      </c>
      <c r="AA44" s="178"/>
      <c r="AB44" s="133" t="s">
        <v>51</v>
      </c>
      <c r="AC44" s="134">
        <f t="array" ref="AC44">Y44+SUM(IF(AA39:AA43=1,AC39:AC43))</f>
        <v>1200</v>
      </c>
      <c r="AH44"/>
      <c r="AJ44"/>
      <c r="AK44" s="93"/>
      <c r="AL44" s="94"/>
      <c r="AM44"/>
    </row>
    <row r="45" spans="2:39" s="89" customFormat="1" x14ac:dyDescent="0.2">
      <c r="B45" s="190"/>
      <c r="C45" s="191"/>
      <c r="D45" s="104" t="s">
        <v>60</v>
      </c>
      <c r="E45" s="21">
        <f t="array" ref="E45">AC37+SUM(IF(C39:C43=2,E39:E43))-SUM(IF(B39:B43={33},E39:E43))</f>
        <v>5000</v>
      </c>
      <c r="F45" s="190"/>
      <c r="G45" s="191"/>
      <c r="H45" s="104" t="s">
        <v>60</v>
      </c>
      <c r="I45" s="21">
        <f t="array" ref="I45">E45+SUM(IF(G39:G43=2,I39:I43))-SUM(IF(F39:F43={33},I39:I43))</f>
        <v>5000</v>
      </c>
      <c r="J45" s="190"/>
      <c r="K45" s="191"/>
      <c r="L45" s="104" t="s">
        <v>60</v>
      </c>
      <c r="M45" s="21">
        <f t="array" ref="M45">I45+SUM(IF(K39:K43=2,M39:M43))-SUM(IF(J39:J43={33},M39:M43))</f>
        <v>5000</v>
      </c>
      <c r="N45" s="177"/>
      <c r="O45" s="178"/>
      <c r="P45" s="133" t="s">
        <v>60</v>
      </c>
      <c r="Q45" s="135">
        <f t="array" ref="Q45">M45+SUM(IF(O39:O43=2,Q39:Q43))-SUM(IF(N39:N43={33},Q39:Q43))</f>
        <v>5000</v>
      </c>
      <c r="R45" s="177"/>
      <c r="S45" s="178"/>
      <c r="T45" s="133" t="s">
        <v>60</v>
      </c>
      <c r="U45" s="135">
        <f t="array" ref="U45">Q45+SUM(IF(S39:S43=2,U39:U43))-SUM(IF(R39:R43={33},U39:U43))</f>
        <v>5000</v>
      </c>
      <c r="V45" s="177"/>
      <c r="W45" s="178"/>
      <c r="X45" s="133" t="s">
        <v>60</v>
      </c>
      <c r="Y45" s="135">
        <f t="array" ref="Y45">U45+SUM(IF(W39:W43=2,Y39:Y43))-SUM(IF(V39:V43={33},Y39:Y43))</f>
        <v>5000</v>
      </c>
      <c r="Z45" s="177"/>
      <c r="AA45" s="178"/>
      <c r="AB45" s="133" t="s">
        <v>60</v>
      </c>
      <c r="AC45" s="135">
        <f t="array" ref="AC45">Y45+SUM(IF(AA39:AA43=2,AC39:AC43))-SUM(IF(Z39:Z43={33},AC39:AC43))</f>
        <v>5000</v>
      </c>
      <c r="AH45"/>
      <c r="AJ45"/>
      <c r="AK45" s="93"/>
      <c r="AL45" s="94"/>
      <c r="AM45"/>
    </row>
    <row r="46" spans="2:39" ht="13.5" thickBot="1" x14ac:dyDescent="0.25">
      <c r="B46" s="192"/>
      <c r="C46" s="193"/>
      <c r="D46" s="105" t="s">
        <v>48</v>
      </c>
      <c r="E46" s="25">
        <f t="array" ref="E46">AC38+SUM(IF(C39:C43=3,E39:E43))-SUM(IF(B39:B43={34},E39:E43))</f>
        <v>-800</v>
      </c>
      <c r="F46" s="192"/>
      <c r="G46" s="193"/>
      <c r="H46" s="105" t="s">
        <v>48</v>
      </c>
      <c r="I46" s="25">
        <f t="array" ref="I46">E46+SUM(IF(G39:G43=3,I39:I43))-SUM(IF(F39:F43={34},I39:I43))</f>
        <v>-800</v>
      </c>
      <c r="J46" s="192"/>
      <c r="K46" s="193"/>
      <c r="L46" s="105" t="s">
        <v>48</v>
      </c>
      <c r="M46" s="25">
        <f t="array" ref="M46">I46+SUM(IF(K39:K43=3,M39:M43))-SUM(IF(J39:J43={34},M39:M43))</f>
        <v>-800</v>
      </c>
      <c r="N46" s="179"/>
      <c r="O46" s="180"/>
      <c r="P46" s="136" t="s">
        <v>48</v>
      </c>
      <c r="Q46" s="137">
        <f t="array" ref="Q46">M46+SUM(IF(O39:O43=3,Q39:Q43))-SUM(IF(N39:N43={34},Q39:Q43))</f>
        <v>-800</v>
      </c>
      <c r="R46" s="179"/>
      <c r="S46" s="180"/>
      <c r="T46" s="136" t="s">
        <v>48</v>
      </c>
      <c r="U46" s="137">
        <f t="array" ref="U46">Q46+SUM(IF(S39:S43=3,U39:U43))-SUM(IF(R39:R43={34},U39:U43))</f>
        <v>-800</v>
      </c>
      <c r="V46" s="179"/>
      <c r="W46" s="180"/>
      <c r="X46" s="136" t="s">
        <v>48</v>
      </c>
      <c r="Y46" s="137">
        <f t="array" ref="Y46">U46+SUM(IF(W39:W43=3,Y39:Y43))-SUM(IF(V39:V43={34},Y39:Y43))</f>
        <v>-800</v>
      </c>
      <c r="Z46" s="179"/>
      <c r="AA46" s="180"/>
      <c r="AB46" s="136" t="s">
        <v>48</v>
      </c>
      <c r="AC46" s="137">
        <f t="array" ref="AC46">Y46+SUM(IF(AA39:AA43=3,AC39:AC43))-SUM(IF(Z39:Z43={34},AC39:AC43))</f>
        <v>-800</v>
      </c>
    </row>
    <row r="47" spans="2:39" x14ac:dyDescent="0.2">
      <c r="B47" s="127"/>
      <c r="C47" s="128"/>
      <c r="D47" s="129"/>
      <c r="E47" s="130"/>
      <c r="F47" s="131"/>
      <c r="G47" s="132"/>
      <c r="H47" s="133"/>
      <c r="I47" s="134"/>
      <c r="J47" s="131"/>
      <c r="K47" s="132"/>
      <c r="L47" s="133"/>
      <c r="M47" s="134"/>
      <c r="N47" s="127"/>
      <c r="O47" s="128"/>
      <c r="P47" s="129"/>
      <c r="Q47" s="130"/>
      <c r="R47" s="127"/>
      <c r="S47" s="128"/>
      <c r="T47" s="129"/>
      <c r="U47" s="130"/>
      <c r="V47" s="127"/>
      <c r="W47" s="128"/>
      <c r="X47" s="129"/>
      <c r="Y47" s="130"/>
      <c r="Z47" s="127"/>
      <c r="AA47" s="128"/>
      <c r="AB47" s="129"/>
      <c r="AC47" s="130"/>
    </row>
    <row r="48" spans="2:39" x14ac:dyDescent="0.2">
      <c r="B48" s="131"/>
      <c r="C48" s="132"/>
      <c r="D48" s="133"/>
      <c r="E48" s="134"/>
      <c r="F48" s="131"/>
      <c r="G48" s="132"/>
      <c r="H48" s="133"/>
      <c r="I48" s="134"/>
      <c r="J48" s="131"/>
      <c r="K48" s="132"/>
      <c r="L48" s="133"/>
      <c r="M48" s="134"/>
      <c r="N48" s="131"/>
      <c r="O48" s="132"/>
      <c r="P48" s="133"/>
      <c r="Q48" s="134"/>
      <c r="R48" s="131"/>
      <c r="S48" s="132"/>
      <c r="T48" s="133"/>
      <c r="U48" s="134"/>
      <c r="V48" s="131"/>
      <c r="W48" s="132"/>
      <c r="X48" s="133"/>
      <c r="Y48" s="134"/>
      <c r="Z48" s="131"/>
      <c r="AA48" s="132"/>
      <c r="AB48" s="133"/>
      <c r="AC48" s="134"/>
    </row>
    <row r="49" spans="2:29" x14ac:dyDescent="0.2">
      <c r="B49" s="131"/>
      <c r="C49" s="132"/>
      <c r="D49" s="133"/>
      <c r="E49" s="134"/>
      <c r="F49" s="131"/>
      <c r="G49" s="132"/>
      <c r="H49" s="133"/>
      <c r="I49" s="134"/>
      <c r="J49" s="131"/>
      <c r="K49" s="132"/>
      <c r="L49" s="133"/>
      <c r="M49" s="134"/>
      <c r="N49" s="131"/>
      <c r="O49" s="132"/>
      <c r="P49" s="133"/>
      <c r="Q49" s="134"/>
      <c r="R49" s="131"/>
      <c r="S49" s="132"/>
      <c r="T49" s="133"/>
      <c r="U49" s="134"/>
      <c r="V49" s="131"/>
      <c r="W49" s="132"/>
      <c r="X49" s="133"/>
      <c r="Y49" s="134"/>
      <c r="Z49" s="131"/>
      <c r="AA49" s="132"/>
      <c r="AB49" s="133"/>
      <c r="AC49" s="134"/>
    </row>
    <row r="50" spans="2:29" x14ac:dyDescent="0.2">
      <c r="B50" s="131"/>
      <c r="C50" s="132"/>
      <c r="D50" s="133"/>
      <c r="E50" s="134"/>
      <c r="F50" s="131"/>
      <c r="G50" s="132"/>
      <c r="H50" s="133"/>
      <c r="I50" s="134"/>
      <c r="J50" s="131"/>
      <c r="K50" s="132"/>
      <c r="L50" s="133"/>
      <c r="M50" s="134"/>
      <c r="N50" s="131"/>
      <c r="O50" s="132"/>
      <c r="P50" s="133"/>
      <c r="Q50" s="134"/>
      <c r="R50" s="131"/>
      <c r="S50" s="132"/>
      <c r="T50" s="133"/>
      <c r="U50" s="134"/>
      <c r="V50" s="131"/>
      <c r="W50" s="132"/>
      <c r="X50" s="133"/>
      <c r="Y50" s="134"/>
      <c r="Z50" s="131"/>
      <c r="AA50" s="132"/>
      <c r="AB50" s="133"/>
      <c r="AC50" s="134"/>
    </row>
    <row r="51" spans="2:29" x14ac:dyDescent="0.2">
      <c r="B51" s="131"/>
      <c r="C51" s="132"/>
      <c r="D51" s="133"/>
      <c r="E51" s="134"/>
      <c r="F51" s="131"/>
      <c r="G51" s="132"/>
      <c r="H51" s="133"/>
      <c r="I51" s="134"/>
      <c r="J51" s="131"/>
      <c r="K51" s="132"/>
      <c r="L51" s="133"/>
      <c r="M51" s="134"/>
      <c r="N51" s="131"/>
      <c r="O51" s="132"/>
      <c r="P51" s="133"/>
      <c r="Q51" s="134"/>
      <c r="R51" s="131"/>
      <c r="S51" s="132"/>
      <c r="T51" s="133"/>
      <c r="U51" s="134"/>
      <c r="V51" s="131"/>
      <c r="W51" s="132"/>
      <c r="X51" s="133"/>
      <c r="Y51" s="134"/>
      <c r="Z51" s="131"/>
      <c r="AA51" s="132"/>
      <c r="AB51" s="133"/>
      <c r="AC51" s="134"/>
    </row>
    <row r="52" spans="2:29" x14ac:dyDescent="0.2">
      <c r="B52" s="177">
        <f>Z44+1</f>
        <v>5</v>
      </c>
      <c r="C52" s="178"/>
      <c r="D52" s="133" t="s">
        <v>51</v>
      </c>
      <c r="E52" s="134">
        <f t="array" ref="E52">AC44+SUM(IF(C47:C51=1,E47:E51))</f>
        <v>1200</v>
      </c>
      <c r="F52" s="177">
        <f>B52+1</f>
        <v>6</v>
      </c>
      <c r="G52" s="178"/>
      <c r="H52" s="133" t="s">
        <v>51</v>
      </c>
      <c r="I52" s="134">
        <f t="array" ref="I52">E52+SUM(IF(G47:G51=1,I47:I51))</f>
        <v>1200</v>
      </c>
      <c r="J52" s="177">
        <f>F52+1</f>
        <v>7</v>
      </c>
      <c r="K52" s="178"/>
      <c r="L52" s="133" t="s">
        <v>51</v>
      </c>
      <c r="M52" s="134">
        <f t="array" ref="M52">I52+SUM(IF(K47:K51=1,M47:M51))</f>
        <v>1200</v>
      </c>
      <c r="N52" s="177">
        <f>J52+1</f>
        <v>8</v>
      </c>
      <c r="O52" s="178"/>
      <c r="P52" s="133" t="s">
        <v>51</v>
      </c>
      <c r="Q52" s="134">
        <f t="array" ref="Q52">M52+SUM(IF(O47:O51=1,Q47:Q51))</f>
        <v>1200</v>
      </c>
      <c r="R52" s="177">
        <f>N52+1</f>
        <v>9</v>
      </c>
      <c r="S52" s="178"/>
      <c r="T52" s="133" t="s">
        <v>51</v>
      </c>
      <c r="U52" s="134">
        <f t="array" ref="U52">Q52+SUM(IF(S47:S51=1,U47:U51))</f>
        <v>1200</v>
      </c>
      <c r="V52" s="177">
        <f>R52+1</f>
        <v>10</v>
      </c>
      <c r="W52" s="178"/>
      <c r="X52" s="133" t="s">
        <v>51</v>
      </c>
      <c r="Y52" s="134">
        <f t="array" ref="Y52">U52+SUM(IF(W47:W51=1,Y47:Y51))</f>
        <v>1200</v>
      </c>
      <c r="Z52" s="177">
        <f>V52+1</f>
        <v>11</v>
      </c>
      <c r="AA52" s="178"/>
      <c r="AB52" s="133" t="s">
        <v>51</v>
      </c>
      <c r="AC52" s="134">
        <f t="array" ref="AC52">Y52+SUM(IF(AA47:AA51=1,AC47:AC51))</f>
        <v>1200</v>
      </c>
    </row>
    <row r="53" spans="2:29" x14ac:dyDescent="0.2">
      <c r="B53" s="177"/>
      <c r="C53" s="178"/>
      <c r="D53" s="133" t="s">
        <v>60</v>
      </c>
      <c r="E53" s="135">
        <f t="array" ref="E53">AC45+SUM(IF(C47:C51=2,E47:E51))-SUM(IF(B47:B51={33},E47:E51))</f>
        <v>5000</v>
      </c>
      <c r="F53" s="177"/>
      <c r="G53" s="178"/>
      <c r="H53" s="133" t="s">
        <v>60</v>
      </c>
      <c r="I53" s="135">
        <f t="array" ref="I53">E53+SUM(IF(G47:G51=2,I47:I51))-SUM(IF(F47:F51={33},I47:I51))</f>
        <v>5000</v>
      </c>
      <c r="J53" s="177"/>
      <c r="K53" s="178"/>
      <c r="L53" s="133" t="s">
        <v>60</v>
      </c>
      <c r="M53" s="135">
        <f t="array" ref="M53">I53+SUM(IF(K47:K51=2,M47:M51))-SUM(IF(J47:J51={33},M47:M51))</f>
        <v>5000</v>
      </c>
      <c r="N53" s="177"/>
      <c r="O53" s="178"/>
      <c r="P53" s="133" t="s">
        <v>60</v>
      </c>
      <c r="Q53" s="135">
        <f t="array" ref="Q53">M53+SUM(IF(O47:O51=2,Q47:Q51))-SUM(IF(N47:N51={33},Q47:Q51))</f>
        <v>5000</v>
      </c>
      <c r="R53" s="177"/>
      <c r="S53" s="178"/>
      <c r="T53" s="133" t="s">
        <v>60</v>
      </c>
      <c r="U53" s="135">
        <f t="array" ref="U53">Q53+SUM(IF(S47:S51=2,U47:U51))-SUM(IF(R47:R51={33},U47:U51))</f>
        <v>5000</v>
      </c>
      <c r="V53" s="177"/>
      <c r="W53" s="178"/>
      <c r="X53" s="133" t="s">
        <v>60</v>
      </c>
      <c r="Y53" s="135">
        <f t="array" ref="Y53">U53+SUM(IF(W47:W51=2,Y47:Y51))-SUM(IF(V47:V51={33},Y47:Y51))</f>
        <v>5000</v>
      </c>
      <c r="Z53" s="177"/>
      <c r="AA53" s="178"/>
      <c r="AB53" s="133" t="s">
        <v>60</v>
      </c>
      <c r="AC53" s="135">
        <f t="array" ref="AC53">Y53+SUM(IF(AA47:AA51=2,AC47:AC51))-SUM(IF(Z47:Z51={33},AC47:AC51))</f>
        <v>5000</v>
      </c>
    </row>
    <row r="54" spans="2:29" ht="13.5" thickBot="1" x14ac:dyDescent="0.25">
      <c r="B54" s="179"/>
      <c r="C54" s="180"/>
      <c r="D54" s="136" t="s">
        <v>48</v>
      </c>
      <c r="E54" s="137">
        <f t="array" ref="E54">AC46+SUM(IF(C47:C51=3,E47:E51))-SUM(IF(B47:B51={34},E47:E51))</f>
        <v>-800</v>
      </c>
      <c r="F54" s="179"/>
      <c r="G54" s="180"/>
      <c r="H54" s="136" t="s">
        <v>48</v>
      </c>
      <c r="I54" s="137">
        <f t="array" ref="I54">E54+SUM(IF(G47:G51=3,I47:I51))-SUM(IF(F47:F51={34},I47:I51))</f>
        <v>-800</v>
      </c>
      <c r="J54" s="179"/>
      <c r="K54" s="180"/>
      <c r="L54" s="136" t="s">
        <v>48</v>
      </c>
      <c r="M54" s="137">
        <f t="array" ref="M54">I54+SUM(IF(K47:K51=3,M47:M51))-SUM(IF(J47:J51={34},M47:M51))</f>
        <v>-800</v>
      </c>
      <c r="N54" s="179"/>
      <c r="O54" s="180"/>
      <c r="P54" s="136" t="s">
        <v>48</v>
      </c>
      <c r="Q54" s="137">
        <f t="array" ref="Q54">M54+SUM(IF(O47:O51=3,Q47:Q51))-SUM(IF(N47:N51={34},Q47:Q51))</f>
        <v>-800</v>
      </c>
      <c r="R54" s="179"/>
      <c r="S54" s="180"/>
      <c r="T54" s="136" t="s">
        <v>48</v>
      </c>
      <c r="U54" s="137">
        <f t="array" ref="U54">Q54+SUM(IF(S47:S51=3,U47:U51))-SUM(IF(R47:R51={34},U47:U51))</f>
        <v>-800</v>
      </c>
      <c r="V54" s="179"/>
      <c r="W54" s="180"/>
      <c r="X54" s="136" t="s">
        <v>48</v>
      </c>
      <c r="Y54" s="137">
        <f t="array" ref="Y54">U54+SUM(IF(W47:W51=3,Y47:Y51))-SUM(IF(V47:V51={34},Y47:Y51))</f>
        <v>-800</v>
      </c>
      <c r="Z54" s="179"/>
      <c r="AA54" s="180"/>
      <c r="AB54" s="136" t="s">
        <v>48</v>
      </c>
      <c r="AC54" s="137">
        <f t="array" ref="AC54">Y54+SUM(IF(AA47:AA51=3,AC47:AC51))-SUM(IF(Z47:Z51={34},AC47:AC51))</f>
        <v>-800</v>
      </c>
    </row>
    <row r="55" spans="2:29" x14ac:dyDescent="0.2">
      <c r="D55" s="90" t="s">
        <v>52</v>
      </c>
      <c r="E55" s="2">
        <f>M52</f>
        <v>1200</v>
      </c>
      <c r="H55" s="2">
        <f>E55-E2</f>
        <v>0</v>
      </c>
      <c r="V55" s="15"/>
      <c r="W55" s="15"/>
      <c r="X55" s="15"/>
    </row>
    <row r="56" spans="2:29" x14ac:dyDescent="0.2">
      <c r="D56" s="112" t="s">
        <v>62</v>
      </c>
      <c r="E56" s="2">
        <f>M53</f>
        <v>5000</v>
      </c>
      <c r="H56" s="2">
        <f>E56-E3</f>
        <v>0</v>
      </c>
      <c r="V56" s="15"/>
      <c r="W56" s="15"/>
      <c r="X56" s="15"/>
    </row>
    <row r="57" spans="2:29" x14ac:dyDescent="0.2">
      <c r="D57" s="90" t="s">
        <v>53</v>
      </c>
      <c r="E57" s="2">
        <f>M54</f>
        <v>-800</v>
      </c>
      <c r="H57" s="2">
        <f>E57-E4</f>
        <v>0</v>
      </c>
    </row>
  </sheetData>
  <mergeCells count="50">
    <mergeCell ref="Z44:AA46"/>
    <mergeCell ref="B52:C54"/>
    <mergeCell ref="F52:G54"/>
    <mergeCell ref="J52:K54"/>
    <mergeCell ref="N52:O54"/>
    <mergeCell ref="R52:S54"/>
    <mergeCell ref="V52:W54"/>
    <mergeCell ref="Z52:AA54"/>
    <mergeCell ref="B44:C46"/>
    <mergeCell ref="F44:G46"/>
    <mergeCell ref="J44:K46"/>
    <mergeCell ref="N44:O46"/>
    <mergeCell ref="R44:S46"/>
    <mergeCell ref="V44:W46"/>
    <mergeCell ref="Z28:AA30"/>
    <mergeCell ref="B36:C38"/>
    <mergeCell ref="F36:G38"/>
    <mergeCell ref="J36:K38"/>
    <mergeCell ref="N36:O38"/>
    <mergeCell ref="R36:S38"/>
    <mergeCell ref="V36:W38"/>
    <mergeCell ref="Z36:AA38"/>
    <mergeCell ref="B28:C30"/>
    <mergeCell ref="F28:G30"/>
    <mergeCell ref="J28:K30"/>
    <mergeCell ref="N28:O30"/>
    <mergeCell ref="R28:S30"/>
    <mergeCell ref="V28:W30"/>
    <mergeCell ref="Z12:AA14"/>
    <mergeCell ref="B20:C22"/>
    <mergeCell ref="F20:G22"/>
    <mergeCell ref="J20:K22"/>
    <mergeCell ref="N20:O22"/>
    <mergeCell ref="R20:S22"/>
    <mergeCell ref="V20:W22"/>
    <mergeCell ref="Z20:AA22"/>
    <mergeCell ref="B12:C14"/>
    <mergeCell ref="F12:G14"/>
    <mergeCell ref="J12:K14"/>
    <mergeCell ref="N12:O14"/>
    <mergeCell ref="R12:S14"/>
    <mergeCell ref="V12:W14"/>
    <mergeCell ref="F2:AC4"/>
    <mergeCell ref="B5:E5"/>
    <mergeCell ref="F5:I5"/>
    <mergeCell ref="J5:M5"/>
    <mergeCell ref="N5:Q5"/>
    <mergeCell ref="R5:U5"/>
    <mergeCell ref="V5:Y5"/>
    <mergeCell ref="Z5:AC5"/>
  </mergeCells>
  <conditionalFormatting sqref="E12">
    <cfRule type="cellIs" dxfId="83" priority="49" operator="lessThan">
      <formula>0</formula>
    </cfRule>
  </conditionalFormatting>
  <conditionalFormatting sqref="Y12">
    <cfRule type="cellIs" dxfId="82" priority="44" operator="lessThan">
      <formula>0</formula>
    </cfRule>
  </conditionalFormatting>
  <conditionalFormatting sqref="I12">
    <cfRule type="cellIs" dxfId="81" priority="48" operator="lessThan">
      <formula>0</formula>
    </cfRule>
  </conditionalFormatting>
  <conditionalFormatting sqref="M12">
    <cfRule type="cellIs" dxfId="80" priority="47" operator="lessThan">
      <formula>0</formula>
    </cfRule>
  </conditionalFormatting>
  <conditionalFormatting sqref="AC12">
    <cfRule type="cellIs" dxfId="79" priority="43" operator="lessThan">
      <formula>0</formula>
    </cfRule>
  </conditionalFormatting>
  <conditionalFormatting sqref="E20">
    <cfRule type="cellIs" dxfId="78" priority="42" operator="lessThan">
      <formula>0</formula>
    </cfRule>
  </conditionalFormatting>
  <conditionalFormatting sqref="I20">
    <cfRule type="cellIs" dxfId="77" priority="41" operator="lessThan">
      <formula>0</formula>
    </cfRule>
  </conditionalFormatting>
  <conditionalFormatting sqref="M20">
    <cfRule type="cellIs" dxfId="76" priority="40" operator="lessThan">
      <formula>0</formula>
    </cfRule>
  </conditionalFormatting>
  <conditionalFormatting sqref="Q20">
    <cfRule type="cellIs" dxfId="75" priority="39" operator="lessThan">
      <formula>0</formula>
    </cfRule>
  </conditionalFormatting>
  <conditionalFormatting sqref="U20">
    <cfRule type="cellIs" dxfId="74" priority="38" operator="lessThan">
      <formula>0</formula>
    </cfRule>
  </conditionalFormatting>
  <conditionalFormatting sqref="Y20">
    <cfRule type="cellIs" dxfId="73" priority="37" operator="lessThan">
      <formula>0</formula>
    </cfRule>
  </conditionalFormatting>
  <conditionalFormatting sqref="AC20">
    <cfRule type="cellIs" dxfId="72" priority="36" operator="lessThan">
      <formula>0</formula>
    </cfRule>
  </conditionalFormatting>
  <conditionalFormatting sqref="I28">
    <cfRule type="cellIs" dxfId="71" priority="35" operator="lessThan">
      <formula>0</formula>
    </cfRule>
  </conditionalFormatting>
  <conditionalFormatting sqref="M28">
    <cfRule type="cellIs" dxfId="70" priority="34" operator="lessThan">
      <formula>0</formula>
    </cfRule>
  </conditionalFormatting>
  <conditionalFormatting sqref="Q28">
    <cfRule type="cellIs" dxfId="69" priority="33" operator="lessThan">
      <formula>0</formula>
    </cfRule>
  </conditionalFormatting>
  <conditionalFormatting sqref="U28">
    <cfRule type="cellIs" dxfId="68" priority="32" operator="lessThan">
      <formula>0</formula>
    </cfRule>
  </conditionalFormatting>
  <conditionalFormatting sqref="Y28">
    <cfRule type="cellIs" dxfId="67" priority="31" operator="lessThan">
      <formula>0</formula>
    </cfRule>
  </conditionalFormatting>
  <conditionalFormatting sqref="AC28">
    <cfRule type="cellIs" dxfId="66" priority="30" operator="lessThan">
      <formula>0</formula>
    </cfRule>
  </conditionalFormatting>
  <conditionalFormatting sqref="I36">
    <cfRule type="cellIs" dxfId="65" priority="29" operator="lessThan">
      <formula>0</formula>
    </cfRule>
  </conditionalFormatting>
  <conditionalFormatting sqref="M36">
    <cfRule type="cellIs" dxfId="64" priority="28" operator="lessThan">
      <formula>0</formula>
    </cfRule>
  </conditionalFormatting>
  <conditionalFormatting sqref="Q36">
    <cfRule type="cellIs" dxfId="63" priority="27" operator="lessThan">
      <formula>0</formula>
    </cfRule>
  </conditionalFormatting>
  <conditionalFormatting sqref="U36">
    <cfRule type="cellIs" dxfId="62" priority="26" operator="lessThan">
      <formula>0</formula>
    </cfRule>
  </conditionalFormatting>
  <conditionalFormatting sqref="Y36">
    <cfRule type="cellIs" dxfId="61" priority="25" operator="lessThan">
      <formula>0</formula>
    </cfRule>
  </conditionalFormatting>
  <conditionalFormatting sqref="AC36">
    <cfRule type="cellIs" dxfId="60" priority="24" operator="lessThan">
      <formula>0</formula>
    </cfRule>
  </conditionalFormatting>
  <conditionalFormatting sqref="I44">
    <cfRule type="cellIs" dxfId="59" priority="23" operator="lessThan">
      <formula>0</formula>
    </cfRule>
  </conditionalFormatting>
  <conditionalFormatting sqref="U44">
    <cfRule type="cellIs" dxfId="58" priority="20" operator="lessThan">
      <formula>0</formula>
    </cfRule>
  </conditionalFormatting>
  <conditionalFormatting sqref="I52">
    <cfRule type="cellIs" dxfId="57" priority="17" operator="lessThan">
      <formula>0</formula>
    </cfRule>
  </conditionalFormatting>
  <conditionalFormatting sqref="M52">
    <cfRule type="cellIs" dxfId="56" priority="16" operator="lessThan">
      <formula>0</formula>
    </cfRule>
  </conditionalFormatting>
  <conditionalFormatting sqref="U52">
    <cfRule type="cellIs" dxfId="55" priority="15" operator="lessThan">
      <formula>0</formula>
    </cfRule>
  </conditionalFormatting>
  <conditionalFormatting sqref="Y52">
    <cfRule type="cellIs" dxfId="54" priority="14" operator="lessThan">
      <formula>0</formula>
    </cfRule>
  </conditionalFormatting>
  <conditionalFormatting sqref="AC52">
    <cfRule type="cellIs" dxfId="53" priority="13" operator="lessThan">
      <formula>0</formula>
    </cfRule>
  </conditionalFormatting>
  <conditionalFormatting sqref="E28">
    <cfRule type="cellIs" dxfId="52" priority="12" operator="lessThan">
      <formula>0</formula>
    </cfRule>
  </conditionalFormatting>
  <conditionalFormatting sqref="E36">
    <cfRule type="cellIs" dxfId="51" priority="11" operator="lessThan">
      <formula>0</formula>
    </cfRule>
  </conditionalFormatting>
  <conditionalFormatting sqref="E44">
    <cfRule type="cellIs" dxfId="50" priority="10" operator="lessThan">
      <formula>0</formula>
    </cfRule>
  </conditionalFormatting>
  <conditionalFormatting sqref="E52">
    <cfRule type="cellIs" dxfId="49" priority="9" operator="lessThan">
      <formula>0</formula>
    </cfRule>
  </conditionalFormatting>
  <conditionalFormatting sqref="Q52">
    <cfRule type="cellIs" dxfId="48" priority="8" operator="lessThan">
      <formula>0</formula>
    </cfRule>
  </conditionalFormatting>
  <conditionalFormatting sqref="M44">
    <cfRule type="cellIs" dxfId="47" priority="7" operator="lessThan">
      <formula>0</formula>
    </cfRule>
  </conditionalFormatting>
  <conditionalFormatting sqref="Q44">
    <cfRule type="cellIs" dxfId="46" priority="6" operator="lessThan">
      <formula>0</formula>
    </cfRule>
  </conditionalFormatting>
  <conditionalFormatting sqref="Q12">
    <cfRule type="cellIs" dxfId="45" priority="5" operator="lessThan">
      <formula>0</formula>
    </cfRule>
  </conditionalFormatting>
  <conditionalFormatting sqref="Y44">
    <cfRule type="cellIs" dxfId="44" priority="3" operator="lessThan">
      <formula>0</formula>
    </cfRule>
  </conditionalFormatting>
  <conditionalFormatting sqref="U12">
    <cfRule type="cellIs" dxfId="43" priority="2" operator="lessThan">
      <formula>0</formula>
    </cfRule>
  </conditionalFormatting>
  <conditionalFormatting sqref="AC44">
    <cfRule type="cellIs" dxfId="42" priority="1" operator="lessThan">
      <formula>0</formula>
    </cfRule>
  </conditionalFormatting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rgb="FF0070C0"/>
  </sheetPr>
  <dimension ref="B1:AM57"/>
  <sheetViews>
    <sheetView zoomScale="70" zoomScaleNormal="70" workbookViewId="0">
      <selection activeCell="N12" sqref="N12:O14"/>
    </sheetView>
  </sheetViews>
  <sheetFormatPr defaultRowHeight="12.75" x14ac:dyDescent="0.2"/>
  <cols>
    <col min="1" max="1" width="2.7109375" customWidth="1"/>
    <col min="2" max="3" width="3.28515625" customWidth="1"/>
    <col min="4" max="4" width="10.7109375" customWidth="1"/>
    <col min="5" max="5" width="12.5703125" customWidth="1"/>
    <col min="6" max="7" width="3.42578125" customWidth="1"/>
    <col min="8" max="8" width="10.7109375" customWidth="1"/>
    <col min="9" max="9" width="12.7109375" customWidth="1"/>
    <col min="10" max="11" width="3.42578125" customWidth="1"/>
    <col min="12" max="12" width="10.7109375" customWidth="1"/>
    <col min="13" max="13" width="12.7109375" customWidth="1"/>
    <col min="14" max="15" width="3.42578125" customWidth="1"/>
    <col min="16" max="16" width="10.7109375" customWidth="1"/>
    <col min="17" max="17" width="12.7109375" customWidth="1"/>
    <col min="18" max="19" width="3.42578125" customWidth="1"/>
    <col min="20" max="20" width="10.7109375" customWidth="1"/>
    <col min="21" max="21" width="12.7109375" customWidth="1"/>
    <col min="22" max="23" width="3.42578125" customWidth="1"/>
    <col min="24" max="24" width="10.7109375" customWidth="1"/>
    <col min="25" max="25" width="12.7109375" customWidth="1"/>
    <col min="26" max="27" width="3.42578125" customWidth="1"/>
    <col min="28" max="28" width="10.7109375" customWidth="1"/>
    <col min="29" max="29" width="12.7109375" customWidth="1"/>
    <col min="30" max="30" width="2.7109375" customWidth="1"/>
    <col min="31" max="32" width="3.7109375" style="87" customWidth="1"/>
    <col min="33" max="33" width="21.85546875" style="87" bestFit="1" customWidth="1"/>
    <col min="34" max="34" width="10" bestFit="1" customWidth="1"/>
    <col min="35" max="264" width="8.7109375" customWidth="1"/>
  </cols>
  <sheetData>
    <row r="1" spans="2:39" ht="13.5" thickBot="1" x14ac:dyDescent="0.25">
      <c r="AE1" s="33" t="s">
        <v>61</v>
      </c>
    </row>
    <row r="2" spans="2:39" ht="12.75" customHeight="1" x14ac:dyDescent="0.2">
      <c r="B2" s="4"/>
      <c r="C2" s="108"/>
      <c r="D2" s="98" t="s">
        <v>52</v>
      </c>
      <c r="E2" s="88">
        <f>November!E55</f>
        <v>1200</v>
      </c>
      <c r="F2" s="181" t="str">
        <f ca="1">REPLACE(CELL("filename",A1),1,FIND("]",CELL("filename",A1)),"") &amp; " " &amp;Year</f>
        <v>December 2021</v>
      </c>
      <c r="G2" s="181"/>
      <c r="H2" s="181"/>
      <c r="I2" s="181"/>
      <c r="J2" s="181"/>
      <c r="K2" s="181"/>
      <c r="L2" s="181"/>
      <c r="M2" s="181"/>
      <c r="N2" s="181"/>
      <c r="O2" s="181"/>
      <c r="P2" s="181"/>
      <c r="Q2" s="181"/>
      <c r="R2" s="181"/>
      <c r="S2" s="181"/>
      <c r="T2" s="181"/>
      <c r="U2" s="181"/>
      <c r="V2" s="181"/>
      <c r="W2" s="181"/>
      <c r="X2" s="181"/>
      <c r="Y2" s="181"/>
      <c r="Z2" s="181"/>
      <c r="AA2" s="181"/>
      <c r="AB2" s="181"/>
      <c r="AC2" s="182"/>
      <c r="AE2" s="87">
        <v>1</v>
      </c>
      <c r="AG2" s="87" t="s">
        <v>51</v>
      </c>
    </row>
    <row r="3" spans="2:39" ht="12.75" customHeight="1" x14ac:dyDescent="0.2">
      <c r="B3" s="6"/>
      <c r="C3" s="87"/>
      <c r="D3" s="112" t="s">
        <v>62</v>
      </c>
      <c r="E3" s="7">
        <f>November!E56</f>
        <v>5000</v>
      </c>
      <c r="F3" s="183"/>
      <c r="G3" s="183"/>
      <c r="H3" s="183"/>
      <c r="I3" s="183"/>
      <c r="J3" s="183"/>
      <c r="K3" s="183"/>
      <c r="L3" s="183"/>
      <c r="M3" s="183"/>
      <c r="N3" s="183"/>
      <c r="O3" s="183"/>
      <c r="P3" s="183"/>
      <c r="Q3" s="183"/>
      <c r="R3" s="183"/>
      <c r="S3" s="183"/>
      <c r="T3" s="183"/>
      <c r="U3" s="183"/>
      <c r="V3" s="183"/>
      <c r="W3" s="183"/>
      <c r="X3" s="183"/>
      <c r="Y3" s="183"/>
      <c r="Z3" s="183"/>
      <c r="AA3" s="183"/>
      <c r="AB3" s="183"/>
      <c r="AC3" s="184"/>
      <c r="AE3" s="87">
        <v>2</v>
      </c>
      <c r="AG3" s="87" t="s">
        <v>60</v>
      </c>
    </row>
    <row r="4" spans="2:39" ht="13.5" customHeight="1" thickBot="1" x14ac:dyDescent="0.25">
      <c r="B4" s="11"/>
      <c r="C4" s="109"/>
      <c r="D4" s="99" t="s">
        <v>53</v>
      </c>
      <c r="E4" s="12">
        <f>November!E57</f>
        <v>-800</v>
      </c>
      <c r="F4" s="185"/>
      <c r="G4" s="185"/>
      <c r="H4" s="185"/>
      <c r="I4" s="185"/>
      <c r="J4" s="185"/>
      <c r="K4" s="185"/>
      <c r="L4" s="185"/>
      <c r="M4" s="185"/>
      <c r="N4" s="185"/>
      <c r="O4" s="185"/>
      <c r="P4" s="185"/>
      <c r="Q4" s="185"/>
      <c r="R4" s="185"/>
      <c r="S4" s="185"/>
      <c r="T4" s="185"/>
      <c r="U4" s="185"/>
      <c r="V4" s="185"/>
      <c r="W4" s="185"/>
      <c r="X4" s="185"/>
      <c r="Y4" s="185"/>
      <c r="Z4" s="185"/>
      <c r="AA4" s="185"/>
      <c r="AB4" s="185"/>
      <c r="AC4" s="186"/>
      <c r="AE4" s="87">
        <v>3</v>
      </c>
      <c r="AG4" s="87" t="s">
        <v>48</v>
      </c>
    </row>
    <row r="5" spans="2:39" ht="13.5" thickBot="1" x14ac:dyDescent="0.25">
      <c r="B5" s="187" t="s">
        <v>40</v>
      </c>
      <c r="C5" s="188"/>
      <c r="D5" s="188"/>
      <c r="E5" s="189"/>
      <c r="F5" s="187" t="s">
        <v>41</v>
      </c>
      <c r="G5" s="188"/>
      <c r="H5" s="188"/>
      <c r="I5" s="189"/>
      <c r="J5" s="187" t="s">
        <v>42</v>
      </c>
      <c r="K5" s="188"/>
      <c r="L5" s="188"/>
      <c r="M5" s="189"/>
      <c r="N5" s="187" t="s">
        <v>43</v>
      </c>
      <c r="O5" s="188"/>
      <c r="P5" s="188"/>
      <c r="Q5" s="189"/>
      <c r="R5" s="187" t="s">
        <v>44</v>
      </c>
      <c r="S5" s="188"/>
      <c r="T5" s="188"/>
      <c r="U5" s="189"/>
      <c r="V5" s="187" t="s">
        <v>45</v>
      </c>
      <c r="W5" s="188"/>
      <c r="X5" s="188"/>
      <c r="Y5" s="189"/>
      <c r="Z5" s="187" t="s">
        <v>39</v>
      </c>
      <c r="AA5" s="188"/>
      <c r="AB5" s="188"/>
      <c r="AC5" s="189"/>
      <c r="AE5" s="33" t="s">
        <v>46</v>
      </c>
      <c r="AH5" s="1" t="s">
        <v>54</v>
      </c>
      <c r="AK5" s="93"/>
      <c r="AL5" s="94"/>
    </row>
    <row r="6" spans="2:39" ht="13.5" thickBot="1" x14ac:dyDescent="0.25">
      <c r="B6" s="124" t="s">
        <v>47</v>
      </c>
      <c r="C6" s="125" t="s">
        <v>59</v>
      </c>
      <c r="D6" s="125" t="s">
        <v>49</v>
      </c>
      <c r="E6" s="126" t="s">
        <v>50</v>
      </c>
      <c r="F6" s="124" t="s">
        <v>47</v>
      </c>
      <c r="G6" s="125" t="s">
        <v>59</v>
      </c>
      <c r="H6" s="125" t="s">
        <v>49</v>
      </c>
      <c r="I6" s="126" t="s">
        <v>50</v>
      </c>
      <c r="J6" s="124" t="s">
        <v>47</v>
      </c>
      <c r="K6" s="125" t="s">
        <v>59</v>
      </c>
      <c r="L6" s="125" t="s">
        <v>49</v>
      </c>
      <c r="M6" s="126" t="s">
        <v>50</v>
      </c>
      <c r="N6" s="124" t="s">
        <v>47</v>
      </c>
      <c r="O6" s="125" t="s">
        <v>59</v>
      </c>
      <c r="P6" s="125" t="s">
        <v>49</v>
      </c>
      <c r="Q6" s="126" t="s">
        <v>50</v>
      </c>
      <c r="R6" s="124" t="s">
        <v>47</v>
      </c>
      <c r="S6" s="125" t="s">
        <v>59</v>
      </c>
      <c r="T6" s="125" t="s">
        <v>49</v>
      </c>
      <c r="U6" s="126" t="s">
        <v>50</v>
      </c>
      <c r="V6" s="124" t="s">
        <v>47</v>
      </c>
      <c r="W6" s="125" t="s">
        <v>59</v>
      </c>
      <c r="X6" s="125" t="s">
        <v>49</v>
      </c>
      <c r="Y6" s="126" t="s">
        <v>50</v>
      </c>
      <c r="Z6" s="124" t="s">
        <v>47</v>
      </c>
      <c r="AA6" s="125" t="s">
        <v>59</v>
      </c>
      <c r="AB6" s="125" t="s">
        <v>49</v>
      </c>
      <c r="AC6" s="126" t="s">
        <v>50</v>
      </c>
      <c r="AE6">
        <v>0</v>
      </c>
      <c r="AF6" s="94"/>
      <c r="AG6" t="s">
        <v>58</v>
      </c>
      <c r="AH6">
        <f t="array" ref="AH6">SUM(IF($B$7:$B$11=AE6,$E$7:$E$11),IF($F$7:$F$11=AE6,$I$7:$I$11),IF($J$7:$J$11=AE6,$M$7:$M$11),IF($N$7:$N$11=AE6,$Q$7:$Q$11),IF($R$7:$R$11=AE6,$U$7:$U$11),IF($V$7:$V$11=AE6,$Y$7:$Y$11),IF($Z$7:$Z$11=AE6,$AC$7:$AC$11),
IF($B$15:$B$19=AE6,$E$15:$E$19),IF($F$15:$F$19=AE6,$I$15:$I$19),IF($J$15:$J$19=AE6,$M$15:$M$19),IF($N$15:$N$19=AE6,$Q$15:$Q$19),IF($R$15:$R$19=AE6,$U$15:$U$19),IF($V$15:$V$19=AE6,$Y$15:$Y$19),IF($Z$15:$Z$19=AE6,$AC$15:$AC$19),
IF($B$23:$B$27=AE6,$E$23:$E$27),IF($F$23:$F$27=AE6,$I$23:$I$27),IF($J$23:$J$27=AE6,$M$23:$M$27),IF($N$23:$N$27=AE6,$Q$23:$Q$27),IF($R$23:$R$27=AE6,$U$23:$U$27),IF($V$23:$V$27=AE6,$Y$23:$Y$27),IF($Z$23:$Z$27=AE6,$AC$23:$AC$27),
IF($B$31:$B$35=AE6,$E$31:$E$35),IF($F$31:$F$35=AE6,$I$31:$I$35),IF($J$31:$J$35=AE6,$M$31:$M$35),IF($N$31:$N$35=AE6,$Q$31:$Q$35),IF($R$31:$R$35=AE6,$U$31:$U$35),IF($V$31:$V$35=AE6,$Y$31:$Y$35),IF($Z$31:$Z$35=AE6,$AC$31:$AC$35),
IF($B$39:$B$43=AE6,$E$39:$E$43),IF($F$39:$F$43=AE6,$I$39:$I$43),IF($J$39:$J$43=AE6,$M$39:$M$43),IF($N$39:$N$43=AE6,$Q$39:$Q$43),IF($R$39:$R$43=AE6,$U$39:$U$43),IF($V$39:$V$43=AE6,$Y$39:$Y$43),IF($Z$39:$Z$43=AE6,$AC$39:$AC$43),
IF($B$47:$B$51=AE6,$E$47:$E$51),IF($F$47:$F$51=AE6,$I$47:$I$51),IF($J$47:$J$51=AE6,$M$47:$M$51),IF($N$47:$N$51=AE6,$Q$47:$Q$51),IF($R$47:$R$51=AE6,$U$47:$U$51),IF($V$47:$V$51=AE6,$Y$47:$Y$51),IF($Z$47:$Z$51=AE6,$AC$47:$AC$51))</f>
        <v>0</v>
      </c>
    </row>
    <row r="7" spans="2:39" s="89" customFormat="1" x14ac:dyDescent="0.2">
      <c r="B7" s="127"/>
      <c r="C7" s="128"/>
      <c r="D7" s="129"/>
      <c r="E7" s="130"/>
      <c r="F7" s="127"/>
      <c r="G7" s="128"/>
      <c r="H7" s="129"/>
      <c r="I7" s="130"/>
      <c r="J7" s="131"/>
      <c r="K7" s="132"/>
      <c r="L7" s="133"/>
      <c r="M7" s="134"/>
      <c r="N7" s="102"/>
      <c r="O7" s="96"/>
      <c r="P7" s="113"/>
      <c r="Q7" s="56"/>
      <c r="R7" s="101"/>
      <c r="S7" s="111"/>
      <c r="T7" s="113"/>
      <c r="U7" s="56"/>
      <c r="V7" s="101"/>
      <c r="W7" s="111"/>
      <c r="X7" s="113"/>
      <c r="Y7" s="56"/>
      <c r="Z7" s="101"/>
      <c r="AA7" s="111"/>
      <c r="AB7" s="106"/>
      <c r="AC7" s="60"/>
      <c r="AE7" s="5">
        <v>1</v>
      </c>
      <c r="AF7" s="94"/>
      <c r="AG7" s="9" t="str">
        <f>January!AG7</f>
        <v>Groceries</v>
      </c>
      <c r="AH7">
        <f t="array" ref="AH7">SUM(IF($B$7:$B$11=AE7,$E$7:$E$11),IF($F$7:$F$11=AE7,$I$7:$I$11),IF($J$7:$J$11=AE7,$M$7:$M$11),IF($N$7:$N$11=AE7,$Q$7:$Q$11),IF($R$7:$R$11=AE7,$U$7:$U$11),IF($V$7:$V$11=AE7,$Y$7:$Y$11),IF($Z$7:$Z$11=AE7,$AC$7:$AC$11),
IF($B$15:$B$19=AE7,$E$15:$E$19),IF($F$15:$F$19=AE7,$I$15:$I$19),IF($J$15:$J$19=AE7,$M$15:$M$19),IF($N$15:$N$19=AE7,$Q$15:$Q$19),IF($R$15:$R$19=AE7,$U$15:$U$19),IF($V$15:$V$19=AE7,$Y$15:$Y$19),IF($Z$15:$Z$19=AE7,$AC$15:$AC$19),
IF($B$23:$B$27=AE7,$E$23:$E$27),IF($F$23:$F$27=AE7,$I$23:$I$27),IF($J$23:$J$27=AE7,$M$23:$M$27),IF($N$23:$N$27=AE7,$Q$23:$Q$27),IF($R$23:$R$27=AE7,$U$23:$U$27),IF($V$23:$V$27=AE7,$Y$23:$Y$27),IF($Z$23:$Z$27=AE7,$AC$23:$AC$27),
IF($B$31:$B$35=AE7,$E$31:$E$35),IF($F$31:$F$35=AE7,$I$31:$I$35),IF($J$31:$J$35=AE7,$M$31:$M$35),IF($N$31:$N$35=AE7,$Q$31:$Q$35),IF($R$31:$R$35=AE7,$U$31:$U$35),IF($V$31:$V$35=AE7,$Y$31:$Y$35),IF($Z$31:$Z$35=AE7,$AC$31:$AC$35),
IF($B$39:$B$43=AE7,$E$39:$E$43),IF($F$39:$F$43=AE7,$I$39:$I$43),IF($J$39:$J$43=AE7,$M$39:$M$43),IF($N$39:$N$43=AE7,$Q$39:$Q$43),IF($R$39:$R$43=AE7,$U$39:$U$43),IF($V$39:$V$43=AE7,$Y$39:$Y$43),IF($Z$39:$Z$43=AE7,$AC$39:$AC$43),
IF($B$47:$B$51=AE7,$E$47:$E$51),IF($F$47:$F$51=AE7,$I$47:$I$51),IF($J$47:$J$51=AE7,$M$47:$M$51),IF($N$47:$N$51=AE7,$Q$47:$Q$51),IF($R$47:$R$51=AE7,$U$47:$U$51),IF($V$47:$V$51=AE7,$Y$47:$Y$51),IF($Z$47:$Z$51=AE7,$AC$47:$AC$51))</f>
        <v>0</v>
      </c>
      <c r="AJ7" s="5"/>
      <c r="AK7" s="5"/>
      <c r="AL7" s="9"/>
      <c r="AM7"/>
    </row>
    <row r="8" spans="2:39" s="89" customFormat="1" x14ac:dyDescent="0.2">
      <c r="B8" s="131"/>
      <c r="C8" s="132"/>
      <c r="D8" s="133"/>
      <c r="E8" s="134"/>
      <c r="F8" s="131"/>
      <c r="G8" s="132"/>
      <c r="H8" s="133"/>
      <c r="I8" s="134"/>
      <c r="J8" s="131"/>
      <c r="K8" s="132"/>
      <c r="L8" s="133"/>
      <c r="M8" s="134"/>
      <c r="N8" s="102"/>
      <c r="O8" s="96"/>
      <c r="P8" s="107"/>
      <c r="Q8" s="56"/>
      <c r="R8" s="102"/>
      <c r="S8" s="96"/>
      <c r="T8" s="113"/>
      <c r="U8" s="56"/>
      <c r="V8" s="102"/>
      <c r="W8" s="96"/>
      <c r="X8" s="113"/>
      <c r="Y8" s="56"/>
      <c r="Z8" s="102"/>
      <c r="AA8" s="96"/>
      <c r="AB8" s="107"/>
      <c r="AC8" s="47"/>
      <c r="AE8" s="5">
        <v>2</v>
      </c>
      <c r="AF8" s="94"/>
      <c r="AG8" s="9" t="str">
        <f>January!AG8</f>
        <v>Gasoline</v>
      </c>
      <c r="AH8">
        <f t="array" ref="AH8">SUM(IF($B$7:$B$11=AE8,$E$7:$E$11),IF($F$7:$F$11=AE8,$I$7:$I$11),IF($J$7:$J$11=AE8,$M$7:$M$11),IF($N$7:$N$11=AE8,$Q$7:$Q$11),IF($R$7:$R$11=AE8,$U$7:$U$11),IF($V$7:$V$11=AE8,$Y$7:$Y$11),IF($Z$7:$Z$11=AE8,$AC$7:$AC$11),
IF($B$15:$B$19=AE8,$E$15:$E$19),IF($F$15:$F$19=AE8,$I$15:$I$19),IF($J$15:$J$19=AE8,$M$15:$M$19),IF($N$15:$N$19=AE8,$Q$15:$Q$19),IF($R$15:$R$19=AE8,$U$15:$U$19),IF($V$15:$V$19=AE8,$Y$15:$Y$19),IF($Z$15:$Z$19=AE8,$AC$15:$AC$19),
IF($B$23:$B$27=AE8,$E$23:$E$27),IF($F$23:$F$27=AE8,$I$23:$I$27),IF($J$23:$J$27=AE8,$M$23:$M$27),IF($N$23:$N$27=AE8,$Q$23:$Q$27),IF($R$23:$R$27=AE8,$U$23:$U$27),IF($V$23:$V$27=AE8,$Y$23:$Y$27),IF($Z$23:$Z$27=AE8,$AC$23:$AC$27),
IF($B$31:$B$35=AE8,$E$31:$E$35),IF($F$31:$F$35=AE8,$I$31:$I$35),IF($J$31:$J$35=AE8,$M$31:$M$35),IF($N$31:$N$35=AE8,$Q$31:$Q$35),IF($R$31:$R$35=AE8,$U$31:$U$35),IF($V$31:$V$35=AE8,$Y$31:$Y$35),IF($Z$31:$Z$35=AE8,$AC$31:$AC$35),
IF($B$39:$B$43=AE8,$E$39:$E$43),IF($F$39:$F$43=AE8,$I$39:$I$43),IF($J$39:$J$43=AE8,$M$39:$M$43),IF($N$39:$N$43=AE8,$Q$39:$Q$43),IF($R$39:$R$43=AE8,$U$39:$U$43),IF($V$39:$V$43=AE8,$Y$39:$Y$43),IF($Z$39:$Z$43=AE8,$AC$39:$AC$43),
IF($B$47:$B$51=AE8,$E$47:$E$51),IF($F$47:$F$51=AE8,$I$47:$I$51),IF($J$47:$J$51=AE8,$M$47:$M$51),IF($N$47:$N$51=AE8,$Q$47:$Q$51),IF($R$47:$R$51=AE8,$U$47:$U$51),IF($V$47:$V$51=AE8,$Y$47:$Y$51),IF($Z$47:$Z$51=AE8,$AC$47:$AC$51))</f>
        <v>0</v>
      </c>
      <c r="AJ8" s="5"/>
      <c r="AK8" s="5"/>
      <c r="AL8" s="9"/>
      <c r="AM8"/>
    </row>
    <row r="9" spans="2:39" s="89" customFormat="1" x14ac:dyDescent="0.2">
      <c r="B9" s="131"/>
      <c r="C9" s="132"/>
      <c r="D9" s="133"/>
      <c r="E9" s="134"/>
      <c r="F9" s="131"/>
      <c r="G9" s="132"/>
      <c r="H9" s="133"/>
      <c r="I9" s="134"/>
      <c r="J9" s="131"/>
      <c r="K9" s="132"/>
      <c r="L9" s="133"/>
      <c r="M9" s="134"/>
      <c r="N9" s="102"/>
      <c r="O9" s="96"/>
      <c r="P9" s="107"/>
      <c r="Q9" s="56"/>
      <c r="R9" s="102"/>
      <c r="S9" s="96"/>
      <c r="T9" s="107"/>
      <c r="U9" s="56"/>
      <c r="V9" s="102"/>
      <c r="W9" s="96"/>
      <c r="X9" s="107"/>
      <c r="Y9" s="56"/>
      <c r="Z9" s="102"/>
      <c r="AA9" s="96"/>
      <c r="AB9" s="107"/>
      <c r="AC9" s="47"/>
      <c r="AE9" s="5">
        <v>3</v>
      </c>
      <c r="AF9" s="94"/>
      <c r="AG9" s="9" t="str">
        <f>January!AG9</f>
        <v>User 1 CASH</v>
      </c>
      <c r="AH9">
        <f t="array" ref="AH9">SUM(IF($B$7:$B$11=AE9,$E$7:$E$11),IF($F$7:$F$11=AE9,$I$7:$I$11),IF($J$7:$J$11=AE9,$M$7:$M$11),IF($N$7:$N$11=AE9,$Q$7:$Q$11),IF($R$7:$R$11=AE9,$U$7:$U$11),IF($V$7:$V$11=AE9,$Y$7:$Y$11),IF($Z$7:$Z$11=AE9,$AC$7:$AC$11),
IF($B$15:$B$19=AE9,$E$15:$E$19),IF($F$15:$F$19=AE9,$I$15:$I$19),IF($J$15:$J$19=AE9,$M$15:$M$19),IF($N$15:$N$19=AE9,$Q$15:$Q$19),IF($R$15:$R$19=AE9,$U$15:$U$19),IF($V$15:$V$19=AE9,$Y$15:$Y$19),IF($Z$15:$Z$19=AE9,$AC$15:$AC$19),
IF($B$23:$B$27=AE9,$E$23:$E$27),IF($F$23:$F$27=AE9,$I$23:$I$27),IF($J$23:$J$27=AE9,$M$23:$M$27),IF($N$23:$N$27=AE9,$Q$23:$Q$27),IF($R$23:$R$27=AE9,$U$23:$U$27),IF($V$23:$V$27=AE9,$Y$23:$Y$27),IF($Z$23:$Z$27=AE9,$AC$23:$AC$27),
IF($B$31:$B$35=AE9,$E$31:$E$35),IF($F$31:$F$35=AE9,$I$31:$I$35),IF($J$31:$J$35=AE9,$M$31:$M$35),IF($N$31:$N$35=AE9,$Q$31:$Q$35),IF($R$31:$R$35=AE9,$U$31:$U$35),IF($V$31:$V$35=AE9,$Y$31:$Y$35),IF($Z$31:$Z$35=AE9,$AC$31:$AC$35),
IF($B$39:$B$43=AE9,$E$39:$E$43),IF($F$39:$F$43=AE9,$I$39:$I$43),IF($J$39:$J$43=AE9,$M$39:$M$43),IF($N$39:$N$43=AE9,$Q$39:$Q$43),IF($R$39:$R$43=AE9,$U$39:$U$43),IF($V$39:$V$43=AE9,$Y$39:$Y$43),IF($Z$39:$Z$43=AE9,$AC$39:$AC$43),
IF($B$47:$B$51=AE9,$E$47:$E$51),IF($F$47:$F$51=AE9,$I$47:$I$51),IF($J$47:$J$51=AE9,$M$47:$M$51),IF($N$47:$N$51=AE9,$Q$47:$Q$51),IF($R$47:$R$51=AE9,$U$47:$U$51),IF($V$47:$V$51=AE9,$Y$47:$Y$51),IF($Z$47:$Z$51=AE9,$AC$47:$AC$51))</f>
        <v>0</v>
      </c>
      <c r="AJ9" s="5"/>
      <c r="AK9" s="5"/>
      <c r="AL9" s="9"/>
      <c r="AM9"/>
    </row>
    <row r="10" spans="2:39" s="89" customFormat="1" x14ac:dyDescent="0.2">
      <c r="B10" s="131"/>
      <c r="C10" s="132"/>
      <c r="D10" s="133"/>
      <c r="E10" s="134"/>
      <c r="F10" s="131"/>
      <c r="G10" s="132"/>
      <c r="H10" s="133"/>
      <c r="I10" s="134"/>
      <c r="J10" s="131"/>
      <c r="K10" s="132"/>
      <c r="L10" s="133"/>
      <c r="M10" s="134"/>
      <c r="N10" s="102"/>
      <c r="O10" s="96"/>
      <c r="P10" s="107"/>
      <c r="Q10" s="56"/>
      <c r="R10" s="102"/>
      <c r="S10" s="96"/>
      <c r="T10" s="107"/>
      <c r="U10" s="56"/>
      <c r="V10" s="102"/>
      <c r="W10" s="96"/>
      <c r="X10" s="107"/>
      <c r="Y10" s="56"/>
      <c r="Z10" s="102"/>
      <c r="AA10" s="96"/>
      <c r="AB10" s="107"/>
      <c r="AC10" s="47"/>
      <c r="AE10" s="5">
        <v>4</v>
      </c>
      <c r="AF10" s="94"/>
      <c r="AG10" s="9" t="str">
        <f>January!AG10</f>
        <v>User 2 CASH</v>
      </c>
      <c r="AH10">
        <f t="array" ref="AH10">SUM(IF($B$7:$B$11=AE10,$E$7:$E$11),IF($F$7:$F$11=AE10,$I$7:$I$11),IF($J$7:$J$11=AE10,$M$7:$M$11),IF($N$7:$N$11=AE10,$Q$7:$Q$11),IF($R$7:$R$11=AE10,$U$7:$U$11),IF($V$7:$V$11=AE10,$Y$7:$Y$11),IF($Z$7:$Z$11=AE10,$AC$7:$AC$11),
IF($B$15:$B$19=AE10,$E$15:$E$19),IF($F$15:$F$19=AE10,$I$15:$I$19),IF($J$15:$J$19=AE10,$M$15:$M$19),IF($N$15:$N$19=AE10,$Q$15:$Q$19),IF($R$15:$R$19=AE10,$U$15:$U$19),IF($V$15:$V$19=AE10,$Y$15:$Y$19),IF($Z$15:$Z$19=AE10,$AC$15:$AC$19),
IF($B$23:$B$27=AE10,$E$23:$E$27),IF($F$23:$F$27=AE10,$I$23:$I$27),IF($J$23:$J$27=AE10,$M$23:$M$27),IF($N$23:$N$27=AE10,$Q$23:$Q$27),IF($R$23:$R$27=AE10,$U$23:$U$27),IF($V$23:$V$27=AE10,$Y$23:$Y$27),IF($Z$23:$Z$27=AE10,$AC$23:$AC$27),
IF($B$31:$B$35=AE10,$E$31:$E$35),IF($F$31:$F$35=AE10,$I$31:$I$35),IF($J$31:$J$35=AE10,$M$31:$M$35),IF($N$31:$N$35=AE10,$Q$31:$Q$35),IF($R$31:$R$35=AE10,$U$31:$U$35),IF($V$31:$V$35=AE10,$Y$31:$Y$35),IF($Z$31:$Z$35=AE10,$AC$31:$AC$35),
IF($B$39:$B$43=AE10,$E$39:$E$43),IF($F$39:$F$43=AE10,$I$39:$I$43),IF($J$39:$J$43=AE10,$M$39:$M$43),IF($N$39:$N$43=AE10,$Q$39:$Q$43),IF($R$39:$R$43=AE10,$U$39:$U$43),IF($V$39:$V$43=AE10,$Y$39:$Y$43),IF($Z$39:$Z$43=AE10,$AC$39:$AC$43),
IF($B$47:$B$51=AE10,$E$47:$E$51),IF($F$47:$F$51=AE10,$I$47:$I$51),IF($J$47:$J$51=AE10,$M$47:$M$51),IF($N$47:$N$51=AE10,$Q$47:$Q$51),IF($R$47:$R$51=AE10,$U$47:$U$51),IF($V$47:$V$51=AE10,$Y$47:$Y$51),IF($Z$47:$Z$51=AE10,$AC$47:$AC$51))</f>
        <v>0</v>
      </c>
      <c r="AJ10" s="5"/>
      <c r="AK10" s="5"/>
      <c r="AL10" s="9"/>
      <c r="AM10"/>
    </row>
    <row r="11" spans="2:39" s="89" customFormat="1" x14ac:dyDescent="0.2">
      <c r="B11" s="131"/>
      <c r="C11" s="132"/>
      <c r="D11" s="133"/>
      <c r="E11" s="134"/>
      <c r="F11" s="131"/>
      <c r="G11" s="132"/>
      <c r="H11" s="133"/>
      <c r="I11" s="134"/>
      <c r="J11" s="131"/>
      <c r="K11" s="132"/>
      <c r="L11" s="133"/>
      <c r="M11" s="134"/>
      <c r="N11" s="102"/>
      <c r="O11" s="96"/>
      <c r="P11" s="107"/>
      <c r="Q11" s="56"/>
      <c r="R11" s="102"/>
      <c r="S11" s="96"/>
      <c r="T11" s="107"/>
      <c r="U11" s="56"/>
      <c r="V11" s="102"/>
      <c r="W11" s="96"/>
      <c r="X11" s="107"/>
      <c r="Y11" s="56"/>
      <c r="Z11" s="92"/>
      <c r="AA11" s="94"/>
      <c r="AB11" s="104"/>
      <c r="AC11" s="47"/>
      <c r="AE11" s="5">
        <v>5</v>
      </c>
      <c r="AF11" s="94"/>
      <c r="AG11" s="9" t="str">
        <f>January!AG11</f>
        <v>Recreation</v>
      </c>
      <c r="AH11">
        <f t="array" ref="AH11">SUM(IF($B$7:$B$11=AE11,$E$7:$E$11),IF($F$7:$F$11=AE11,$I$7:$I$11),IF($J$7:$J$11=AE11,$M$7:$M$11),IF($N$7:$N$11=AE11,$Q$7:$Q$11),IF($R$7:$R$11=AE11,$U$7:$U$11),IF($V$7:$V$11=AE11,$Y$7:$Y$11),IF($Z$7:$Z$11=AE11,$AC$7:$AC$11),
IF($B$15:$B$19=AE11,$E$15:$E$19),IF($F$15:$F$19=AE11,$I$15:$I$19),IF($J$15:$J$19=AE11,$M$15:$M$19),IF($N$15:$N$19=AE11,$Q$15:$Q$19),IF($R$15:$R$19=AE11,$U$15:$U$19),IF($V$15:$V$19=AE11,$Y$15:$Y$19),IF($Z$15:$Z$19=AE11,$AC$15:$AC$19),
IF($B$23:$B$27=AE11,$E$23:$E$27),IF($F$23:$F$27=AE11,$I$23:$I$27),IF($J$23:$J$27=AE11,$M$23:$M$27),IF($N$23:$N$27=AE11,$Q$23:$Q$27),IF($R$23:$R$27=AE11,$U$23:$U$27),IF($V$23:$V$27=AE11,$Y$23:$Y$27),IF($Z$23:$Z$27=AE11,$AC$23:$AC$27),
IF($B$31:$B$35=AE11,$E$31:$E$35),IF($F$31:$F$35=AE11,$I$31:$I$35),IF($J$31:$J$35=AE11,$M$31:$M$35),IF($N$31:$N$35=AE11,$Q$31:$Q$35),IF($R$31:$R$35=AE11,$U$31:$U$35),IF($V$31:$V$35=AE11,$Y$31:$Y$35),IF($Z$31:$Z$35=AE11,$AC$31:$AC$35),
IF($B$39:$B$43=AE11,$E$39:$E$43),IF($F$39:$F$43=AE11,$I$39:$I$43),IF($J$39:$J$43=AE11,$M$39:$M$43),IF($N$39:$N$43=AE11,$Q$39:$Q$43),IF($R$39:$R$43=AE11,$U$39:$U$43),IF($V$39:$V$43=AE11,$Y$39:$Y$43),IF($Z$39:$Z$43=AE11,$AC$39:$AC$43),
IF($B$47:$B$51=AE11,$E$47:$E$51),IF($F$47:$F$51=AE11,$I$47:$I$51),IF($J$47:$J$51=AE11,$M$47:$M$51),IF($N$47:$N$51=AE11,$Q$47:$Q$51),IF($R$47:$R$51=AE11,$U$47:$U$51),IF($V$47:$V$51=AE11,$Y$47:$Y$51),IF($Z$47:$Z$51=AE11,$AC$47:$AC$51))</f>
        <v>0</v>
      </c>
      <c r="AJ11" s="5"/>
      <c r="AK11" s="5"/>
      <c r="AL11" s="9"/>
      <c r="AM11"/>
    </row>
    <row r="12" spans="2:39" s="89" customFormat="1" x14ac:dyDescent="0.2">
      <c r="B12" s="177">
        <v>28</v>
      </c>
      <c r="C12" s="178"/>
      <c r="D12" s="133" t="s">
        <v>51</v>
      </c>
      <c r="E12" s="134">
        <f t="array" ref="E12">E2+SUM(IF(C7:C11=1,E7:E11))</f>
        <v>1200</v>
      </c>
      <c r="F12" s="177">
        <f>B12+1</f>
        <v>29</v>
      </c>
      <c r="G12" s="178"/>
      <c r="H12" s="133" t="s">
        <v>51</v>
      </c>
      <c r="I12" s="134">
        <f t="array" ref="I12">E12+SUM(IF(G7:G11=1,I7:I11))</f>
        <v>1200</v>
      </c>
      <c r="J12" s="177">
        <f>F12+1</f>
        <v>30</v>
      </c>
      <c r="K12" s="178"/>
      <c r="L12" s="133" t="s">
        <v>51</v>
      </c>
      <c r="M12" s="134">
        <f t="array" ref="M12">I12+SUM(IF(K7:K11=1,M7:M11))</f>
        <v>1200</v>
      </c>
      <c r="N12" s="173">
        <v>1</v>
      </c>
      <c r="O12" s="174"/>
      <c r="P12" s="107" t="s">
        <v>51</v>
      </c>
      <c r="Q12" s="56">
        <f t="array" ref="Q12">M12+SUM(IF(O7:O11=1,Q7:Q11))</f>
        <v>1200</v>
      </c>
      <c r="R12" s="173">
        <f>N12+1</f>
        <v>2</v>
      </c>
      <c r="S12" s="174"/>
      <c r="T12" s="107" t="s">
        <v>51</v>
      </c>
      <c r="U12" s="56">
        <f t="array" ref="U12">Q12+SUM(IF(S7:S11=1,U7:U11))</f>
        <v>1200</v>
      </c>
      <c r="V12" s="173">
        <f>R12+1</f>
        <v>3</v>
      </c>
      <c r="W12" s="174"/>
      <c r="X12" s="107" t="s">
        <v>51</v>
      </c>
      <c r="Y12" s="56">
        <f t="array" ref="Y12">U12+SUM(IF(W7:W11=1,Y7:Y11))</f>
        <v>1200</v>
      </c>
      <c r="Z12" s="190">
        <f>V12+1</f>
        <v>4</v>
      </c>
      <c r="AA12" s="191"/>
      <c r="AB12" s="104" t="s">
        <v>51</v>
      </c>
      <c r="AC12" s="47">
        <f t="array" ref="AC12">Y12+SUM(IF(AA7:AA11=1,AC7:AC11))</f>
        <v>1200</v>
      </c>
      <c r="AE12" s="5">
        <v>6</v>
      </c>
      <c r="AF12" s="94"/>
      <c r="AG12" s="9" t="str">
        <f>January!AG12</f>
        <v>Work Exp</v>
      </c>
      <c r="AH12">
        <f t="array" ref="AH12">SUM(IF($B$7:$B$11=AE12,$E$7:$E$11),IF($F$7:$F$11=AE12,$I$7:$I$11),IF($J$7:$J$11=AE12,$M$7:$M$11),IF($N$7:$N$11=AE12,$Q$7:$Q$11),IF($R$7:$R$11=AE12,$U$7:$U$11),IF($V$7:$V$11=AE12,$Y$7:$Y$11),IF($Z$7:$Z$11=AE12,$AC$7:$AC$11),
IF($B$15:$B$19=AE12,$E$15:$E$19),IF($F$15:$F$19=AE12,$I$15:$I$19),IF($J$15:$J$19=AE12,$M$15:$M$19),IF($N$15:$N$19=AE12,$Q$15:$Q$19),IF($R$15:$R$19=AE12,$U$15:$U$19),IF($V$15:$V$19=AE12,$Y$15:$Y$19),IF($Z$15:$Z$19=AE12,$AC$15:$AC$19),
IF($B$23:$B$27=AE12,$E$23:$E$27),IF($F$23:$F$27=AE12,$I$23:$I$27),IF($J$23:$J$27=AE12,$M$23:$M$27),IF($N$23:$N$27=AE12,$Q$23:$Q$27),IF($R$23:$R$27=AE12,$U$23:$U$27),IF($V$23:$V$27=AE12,$Y$23:$Y$27),IF($Z$23:$Z$27=AE12,$AC$23:$AC$27),
IF($B$31:$B$35=AE12,$E$31:$E$35),IF($F$31:$F$35=AE12,$I$31:$I$35),IF($J$31:$J$35=AE12,$M$31:$M$35),IF($N$31:$N$35=AE12,$Q$31:$Q$35),IF($R$31:$R$35=AE12,$U$31:$U$35),IF($V$31:$V$35=AE12,$Y$31:$Y$35),IF($Z$31:$Z$35=AE12,$AC$31:$AC$35),
IF($B$39:$B$43=AE12,$E$39:$E$43),IF($F$39:$F$43=AE12,$I$39:$I$43),IF($J$39:$J$43=AE12,$M$39:$M$43),IF($N$39:$N$43=AE12,$Q$39:$Q$43),IF($R$39:$R$43=AE12,$U$39:$U$43),IF($V$39:$V$43=AE12,$Y$39:$Y$43),IF($Z$39:$Z$43=AE12,$AC$39:$AC$43),
IF($B$47:$B$51=AE12,$E$47:$E$51),IF($F$47:$F$51=AE12,$I$47:$I$51),IF($J$47:$J$51=AE12,$M$47:$M$51),IF($N$47:$N$51=AE12,$Q$47:$Q$51),IF($R$47:$R$51=AE12,$U$47:$U$51),IF($V$47:$V$51=AE12,$Y$47:$Y$51),IF($Z$47:$Z$51=AE12,$AC$47:$AC$51))</f>
        <v>0</v>
      </c>
      <c r="AJ12" s="5"/>
      <c r="AK12" s="5"/>
      <c r="AL12" s="9"/>
      <c r="AM12"/>
    </row>
    <row r="13" spans="2:39" s="89" customFormat="1" x14ac:dyDescent="0.2">
      <c r="B13" s="177"/>
      <c r="C13" s="178"/>
      <c r="D13" s="133" t="s">
        <v>60</v>
      </c>
      <c r="E13" s="135">
        <f t="array" ref="E13">E3+SUM(IF(C7:C11=2,E7:E11))-SUM(IF(B7:B11={33},E7:E11))</f>
        <v>5000</v>
      </c>
      <c r="F13" s="177"/>
      <c r="G13" s="178"/>
      <c r="H13" s="133" t="s">
        <v>60</v>
      </c>
      <c r="I13" s="135">
        <f t="array" ref="I13">E13+SUM(IF(G7:G11=2,I7:I11))-SUM(IF(F7:F11={33},I7:I11))</f>
        <v>5000</v>
      </c>
      <c r="J13" s="177"/>
      <c r="K13" s="178"/>
      <c r="L13" s="133" t="s">
        <v>60</v>
      </c>
      <c r="M13" s="135">
        <f t="array" ref="M13">I13+SUM(IF(K7:K11=2,M7:M11))-SUM(IF(J7:J11={33},M7:M11))</f>
        <v>5000</v>
      </c>
      <c r="N13" s="173"/>
      <c r="O13" s="174"/>
      <c r="P13" s="107" t="s">
        <v>60</v>
      </c>
      <c r="Q13" s="152">
        <f t="array" ref="Q13">M13+SUM(IF(O7:O11=2,Q7:Q11))-SUM(IF(N7:N11={33},Q7:Q11))</f>
        <v>5000</v>
      </c>
      <c r="R13" s="173"/>
      <c r="S13" s="174"/>
      <c r="T13" s="107" t="s">
        <v>60</v>
      </c>
      <c r="U13" s="152">
        <f t="array" ref="U13">Q13+SUM(IF(S7:S11=2,U7:U11))-SUM(IF(R7:R11={33},U7:U11))</f>
        <v>5000</v>
      </c>
      <c r="V13" s="173"/>
      <c r="W13" s="174"/>
      <c r="X13" s="107" t="s">
        <v>60</v>
      </c>
      <c r="Y13" s="152">
        <f t="array" ref="Y13">U13+SUM(IF(W7:W11=2,Y7:Y11))-SUM(IF(V7:V11={33},Y7:Y11))</f>
        <v>5000</v>
      </c>
      <c r="Z13" s="190"/>
      <c r="AA13" s="191"/>
      <c r="AB13" s="104" t="s">
        <v>60</v>
      </c>
      <c r="AC13" s="21">
        <f t="array" ref="AC13">Y13+SUM(IF(AA7:AA11=2,AC7:AC11))-SUM(IF(Z7:Z11={33},AC7:AC11))</f>
        <v>5000</v>
      </c>
      <c r="AE13" s="5">
        <v>7</v>
      </c>
      <c r="AF13" s="94"/>
      <c r="AG13" s="9" t="str">
        <f>January!AG13</f>
        <v>Rent / 1st Mortgage</v>
      </c>
      <c r="AH13">
        <f t="array" ref="AH13">SUM(IF($B$7:$B$11=AE13,$E$7:$E$11),IF($F$7:$F$11=AE13,$I$7:$I$11),IF($J$7:$J$11=AE13,$M$7:$M$11),IF($N$7:$N$11=AE13,$Q$7:$Q$11),IF($R$7:$R$11=AE13,$U$7:$U$11),IF($V$7:$V$11=AE13,$Y$7:$Y$11),IF($Z$7:$Z$11=AE13,$AC$7:$AC$11),
IF($B$15:$B$19=AE13,$E$15:$E$19),IF($F$15:$F$19=AE13,$I$15:$I$19),IF($J$15:$J$19=AE13,$M$15:$M$19),IF($N$15:$N$19=AE13,$Q$15:$Q$19),IF($R$15:$R$19=AE13,$U$15:$U$19),IF($V$15:$V$19=AE13,$Y$15:$Y$19),IF($Z$15:$Z$19=AE13,$AC$15:$AC$19),
IF($B$23:$B$27=AE13,$E$23:$E$27),IF($F$23:$F$27=AE13,$I$23:$I$27),IF($J$23:$J$27=AE13,$M$23:$M$27),IF($N$23:$N$27=AE13,$Q$23:$Q$27),IF($R$23:$R$27=AE13,$U$23:$U$27),IF($V$23:$V$27=AE13,$Y$23:$Y$27),IF($Z$23:$Z$27=AE13,$AC$23:$AC$27),
IF($B$31:$B$35=AE13,$E$31:$E$35),IF($F$31:$F$35=AE13,$I$31:$I$35),IF($J$31:$J$35=AE13,$M$31:$M$35),IF($N$31:$N$35=AE13,$Q$31:$Q$35),IF($R$31:$R$35=AE13,$U$31:$U$35),IF($V$31:$V$35=AE13,$Y$31:$Y$35),IF($Z$31:$Z$35=AE13,$AC$31:$AC$35),
IF($B$39:$B$43=AE13,$E$39:$E$43),IF($F$39:$F$43=AE13,$I$39:$I$43),IF($J$39:$J$43=AE13,$M$39:$M$43),IF($N$39:$N$43=AE13,$Q$39:$Q$43),IF($R$39:$R$43=AE13,$U$39:$U$43),IF($V$39:$V$43=AE13,$Y$39:$Y$43),IF($Z$39:$Z$43=AE13,$AC$39:$AC$43),
IF($B$47:$B$51=AE13,$E$47:$E$51),IF($F$47:$F$51=AE13,$I$47:$I$51),IF($J$47:$J$51=AE13,$M$47:$M$51),IF($N$47:$N$51=AE13,$Q$47:$Q$51),IF($R$47:$R$51=AE13,$U$47:$U$51),IF($V$47:$V$51=AE13,$Y$47:$Y$51),IF($Z$47:$Z$51=AE13,$AC$47:$AC$51))</f>
        <v>0</v>
      </c>
      <c r="AJ13" s="5"/>
      <c r="AK13" s="5"/>
      <c r="AL13" s="9"/>
      <c r="AM13"/>
    </row>
    <row r="14" spans="2:39" ht="13.5" thickBot="1" x14ac:dyDescent="0.25">
      <c r="B14" s="179"/>
      <c r="C14" s="180"/>
      <c r="D14" s="136" t="s">
        <v>48</v>
      </c>
      <c r="E14" s="137">
        <f t="array" ref="E14">E4+SUM(IF(C7:C11=3,E7:E11))-SUM(IF(B7:B11={34},E7:E11))</f>
        <v>-800</v>
      </c>
      <c r="F14" s="179"/>
      <c r="G14" s="180"/>
      <c r="H14" s="136" t="s">
        <v>48</v>
      </c>
      <c r="I14" s="137">
        <f t="array" ref="I14">E14+SUM(IF(G7:G11=3,I7:I11))-SUM(IF(F7:F11={34},I7:I11))</f>
        <v>-800</v>
      </c>
      <c r="J14" s="179"/>
      <c r="K14" s="180"/>
      <c r="L14" s="136" t="s">
        <v>48</v>
      </c>
      <c r="M14" s="137">
        <f t="array" ref="M14">I14+SUM(IF(K7:K11=3,M7:M11))-SUM(IF(J7:J11={34},M7:M11))</f>
        <v>-800</v>
      </c>
      <c r="N14" s="175"/>
      <c r="O14" s="176"/>
      <c r="P14" s="153" t="s">
        <v>48</v>
      </c>
      <c r="Q14" s="154">
        <f t="array" ref="Q14">M14+SUM(IF(O7:O11=3,Q7:Q11))-SUM(IF(N7:N11={34},Q7:Q11))</f>
        <v>-800</v>
      </c>
      <c r="R14" s="175"/>
      <c r="S14" s="176"/>
      <c r="T14" s="153" t="s">
        <v>48</v>
      </c>
      <c r="U14" s="154">
        <f t="array" ref="U14">Q14+SUM(IF(S7:S11=3,U7:U11))-SUM(IF(R7:R11={34},U7:U11))</f>
        <v>-800</v>
      </c>
      <c r="V14" s="175"/>
      <c r="W14" s="176"/>
      <c r="X14" s="153" t="s">
        <v>48</v>
      </c>
      <c r="Y14" s="154">
        <f t="array" ref="Y14">U14+SUM(IF(W7:W11=3,Y7:Y11))-SUM(IF(V7:V11={34},Y7:Y11))</f>
        <v>-800</v>
      </c>
      <c r="Z14" s="192"/>
      <c r="AA14" s="193"/>
      <c r="AB14" s="105" t="s">
        <v>48</v>
      </c>
      <c r="AC14" s="25">
        <f t="array" ref="AC14">Y14+SUM(IF(AA7:AA11=3,AC7:AC11))-SUM(IF(Z7:Z11={34},AC7:AC11))</f>
        <v>-800</v>
      </c>
      <c r="AE14" s="5">
        <v>8</v>
      </c>
      <c r="AF14" s="94"/>
      <c r="AG14" s="9" t="str">
        <f>January!AG14</f>
        <v>2nd Mortgage</v>
      </c>
      <c r="AH14">
        <f t="array" ref="AH14">SUM(IF($B$7:$B$11=AE14,$E$7:$E$11),IF($F$7:$F$11=AE14,$I$7:$I$11),IF($J$7:$J$11=AE14,$M$7:$M$11),IF($N$7:$N$11=AE14,$Q$7:$Q$11),IF($R$7:$R$11=AE14,$U$7:$U$11),IF($V$7:$V$11=AE14,$Y$7:$Y$11),IF($Z$7:$Z$11=AE14,$AC$7:$AC$11),
IF($B$15:$B$19=AE14,$E$15:$E$19),IF($F$15:$F$19=AE14,$I$15:$I$19),IF($J$15:$J$19=AE14,$M$15:$M$19),IF($N$15:$N$19=AE14,$Q$15:$Q$19),IF($R$15:$R$19=AE14,$U$15:$U$19),IF($V$15:$V$19=AE14,$Y$15:$Y$19),IF($Z$15:$Z$19=AE14,$AC$15:$AC$19),
IF($B$23:$B$27=AE14,$E$23:$E$27),IF($F$23:$F$27=AE14,$I$23:$I$27),IF($J$23:$J$27=AE14,$M$23:$M$27),IF($N$23:$N$27=AE14,$Q$23:$Q$27),IF($R$23:$R$27=AE14,$U$23:$U$27),IF($V$23:$V$27=AE14,$Y$23:$Y$27),IF($Z$23:$Z$27=AE14,$AC$23:$AC$27),
IF($B$31:$B$35=AE14,$E$31:$E$35),IF($F$31:$F$35=AE14,$I$31:$I$35),IF($J$31:$J$35=AE14,$M$31:$M$35),IF($N$31:$N$35=AE14,$Q$31:$Q$35),IF($R$31:$R$35=AE14,$U$31:$U$35),IF($V$31:$V$35=AE14,$Y$31:$Y$35),IF($Z$31:$Z$35=AE14,$AC$31:$AC$35),
IF($B$39:$B$43=AE14,$E$39:$E$43),IF($F$39:$F$43=AE14,$I$39:$I$43),IF($J$39:$J$43=AE14,$M$39:$M$43),IF($N$39:$N$43=AE14,$Q$39:$Q$43),IF($R$39:$R$43=AE14,$U$39:$U$43),IF($V$39:$V$43=AE14,$Y$39:$Y$43),IF($Z$39:$Z$43=AE14,$AC$39:$AC$43),
IF($B$47:$B$51=AE14,$E$47:$E$51),IF($F$47:$F$51=AE14,$I$47:$I$51),IF($J$47:$J$51=AE14,$M$47:$M$51),IF($N$47:$N$51=AE14,$Q$47:$Q$51),IF($R$47:$R$51=AE14,$U$47:$U$51),IF($V$47:$V$51=AE14,$Y$47:$Y$51),IF($Z$47:$Z$51=AE14,$AC$47:$AC$51))</f>
        <v>0</v>
      </c>
      <c r="AJ14" s="5"/>
      <c r="AK14" s="5"/>
      <c r="AL14" s="9"/>
    </row>
    <row r="15" spans="2:39" s="89" customFormat="1" x14ac:dyDescent="0.2">
      <c r="B15" s="91"/>
      <c r="C15" s="110"/>
      <c r="D15" s="103"/>
      <c r="E15" s="60"/>
      <c r="F15" s="102"/>
      <c r="G15" s="96"/>
      <c r="H15" s="107"/>
      <c r="I15" s="56"/>
      <c r="J15" s="102"/>
      <c r="K15" s="96"/>
      <c r="L15" s="107"/>
      <c r="M15" s="56"/>
      <c r="N15" s="102"/>
      <c r="O15" s="96"/>
      <c r="P15" s="107"/>
      <c r="Q15" s="56"/>
      <c r="R15" s="92"/>
      <c r="S15" s="94"/>
      <c r="T15" s="104"/>
      <c r="U15" s="47"/>
      <c r="V15" s="92"/>
      <c r="W15" s="94"/>
      <c r="X15" s="104"/>
      <c r="Y15" s="47"/>
      <c r="Z15" s="91"/>
      <c r="AA15" s="110"/>
      <c r="AB15" s="103"/>
      <c r="AC15" s="60"/>
      <c r="AE15" s="5">
        <v>9</v>
      </c>
      <c r="AF15" s="94"/>
      <c r="AG15" s="9" t="str">
        <f>January!AG15</f>
        <v>HOA Assesments</v>
      </c>
      <c r="AH15">
        <f t="array" ref="AH15">SUM(IF($B$7:$B$11=AE15,$E$7:$E$11),IF($F$7:$F$11=AE15,$I$7:$I$11),IF($J$7:$J$11=AE15,$M$7:$M$11),IF($N$7:$N$11=AE15,$Q$7:$Q$11),IF($R$7:$R$11=AE15,$U$7:$U$11),IF($V$7:$V$11=AE15,$Y$7:$Y$11),IF($Z$7:$Z$11=AE15,$AC$7:$AC$11),
IF($B$15:$B$19=AE15,$E$15:$E$19),IF($F$15:$F$19=AE15,$I$15:$I$19),IF($J$15:$J$19=AE15,$M$15:$M$19),IF($N$15:$N$19=AE15,$Q$15:$Q$19),IF($R$15:$R$19=AE15,$U$15:$U$19),IF($V$15:$V$19=AE15,$Y$15:$Y$19),IF($Z$15:$Z$19=AE15,$AC$15:$AC$19),
IF($B$23:$B$27=AE15,$E$23:$E$27),IF($F$23:$F$27=AE15,$I$23:$I$27),IF($J$23:$J$27=AE15,$M$23:$M$27),IF($N$23:$N$27=AE15,$Q$23:$Q$27),IF($R$23:$R$27=AE15,$U$23:$U$27),IF($V$23:$V$27=AE15,$Y$23:$Y$27),IF($Z$23:$Z$27=AE15,$AC$23:$AC$27),
IF($B$31:$B$35=AE15,$E$31:$E$35),IF($F$31:$F$35=AE15,$I$31:$I$35),IF($J$31:$J$35=AE15,$M$31:$M$35),IF($N$31:$N$35=AE15,$Q$31:$Q$35),IF($R$31:$R$35=AE15,$U$31:$U$35),IF($V$31:$V$35=AE15,$Y$31:$Y$35),IF($Z$31:$Z$35=AE15,$AC$31:$AC$35),
IF($B$39:$B$43=AE15,$E$39:$E$43),IF($F$39:$F$43=AE15,$I$39:$I$43),IF($J$39:$J$43=AE15,$M$39:$M$43),IF($N$39:$N$43=AE15,$Q$39:$Q$43),IF($R$39:$R$43=AE15,$U$39:$U$43),IF($V$39:$V$43=AE15,$Y$39:$Y$43),IF($Z$39:$Z$43=AE15,$AC$39:$AC$43),
IF($B$47:$B$51=AE15,$E$47:$E$51),IF($F$47:$F$51=AE15,$I$47:$I$51),IF($J$47:$J$51=AE15,$M$47:$M$51),IF($N$47:$N$51=AE15,$Q$47:$Q$51),IF($R$47:$R$51=AE15,$U$47:$U$51),IF($V$47:$V$51=AE15,$Y$47:$Y$51),IF($Z$47:$Z$51=AE15,$AC$47:$AC$51))</f>
        <v>0</v>
      </c>
      <c r="AJ15" s="5"/>
      <c r="AK15" s="5"/>
      <c r="AL15" s="9"/>
      <c r="AM15"/>
    </row>
    <row r="16" spans="2:39" s="89" customFormat="1" x14ac:dyDescent="0.2">
      <c r="B16" s="92"/>
      <c r="C16" s="94"/>
      <c r="D16" s="104"/>
      <c r="E16" s="47"/>
      <c r="F16" s="102"/>
      <c r="G16" s="96"/>
      <c r="H16" s="107"/>
      <c r="I16" s="56"/>
      <c r="J16" s="102"/>
      <c r="K16" s="96"/>
      <c r="L16" s="107"/>
      <c r="M16" s="56"/>
      <c r="N16" s="102"/>
      <c r="O16" s="96"/>
      <c r="P16" s="107"/>
      <c r="Q16" s="56"/>
      <c r="R16" s="92"/>
      <c r="S16" s="94"/>
      <c r="T16" s="104"/>
      <c r="U16" s="47"/>
      <c r="V16" s="92"/>
      <c r="W16" s="94"/>
      <c r="X16" s="104"/>
      <c r="Y16" s="47"/>
      <c r="Z16" s="92"/>
      <c r="AA16" s="94"/>
      <c r="AB16" s="104"/>
      <c r="AC16" s="47"/>
      <c r="AE16" s="5">
        <v>10</v>
      </c>
      <c r="AF16" s="94"/>
      <c r="AG16" s="9" t="str">
        <f>January!AG16</f>
        <v>DayCare/School</v>
      </c>
      <c r="AH16">
        <f t="array" ref="AH16">SUM(IF($B$7:$B$11=AE16,$E$7:$E$11),IF($F$7:$F$11=AE16,$I$7:$I$11),IF($J$7:$J$11=AE16,$M$7:$M$11),IF($N$7:$N$11=AE16,$Q$7:$Q$11),IF($R$7:$R$11=AE16,$U$7:$U$11),IF($V$7:$V$11=AE16,$Y$7:$Y$11),IF($Z$7:$Z$11=AE16,$AC$7:$AC$11),
IF($B$15:$B$19=AE16,$E$15:$E$19),IF($F$15:$F$19=AE16,$I$15:$I$19),IF($J$15:$J$19=AE16,$M$15:$M$19),IF($N$15:$N$19=AE16,$Q$15:$Q$19),IF($R$15:$R$19=AE16,$U$15:$U$19),IF($V$15:$V$19=AE16,$Y$15:$Y$19),IF($Z$15:$Z$19=AE16,$AC$15:$AC$19),
IF($B$23:$B$27=AE16,$E$23:$E$27),IF($F$23:$F$27=AE16,$I$23:$I$27),IF($J$23:$J$27=AE16,$M$23:$M$27),IF($N$23:$N$27=AE16,$Q$23:$Q$27),IF($R$23:$R$27=AE16,$U$23:$U$27),IF($V$23:$V$27=AE16,$Y$23:$Y$27),IF($Z$23:$Z$27=AE16,$AC$23:$AC$27),
IF($B$31:$B$35=AE16,$E$31:$E$35),IF($F$31:$F$35=AE16,$I$31:$I$35),IF($J$31:$J$35=AE16,$M$31:$M$35),IF($N$31:$N$35=AE16,$Q$31:$Q$35),IF($R$31:$R$35=AE16,$U$31:$U$35),IF($V$31:$V$35=AE16,$Y$31:$Y$35),IF($Z$31:$Z$35=AE16,$AC$31:$AC$35),
IF($B$39:$B$43=AE16,$E$39:$E$43),IF($F$39:$F$43=AE16,$I$39:$I$43),IF($J$39:$J$43=AE16,$M$39:$M$43),IF($N$39:$N$43=AE16,$Q$39:$Q$43),IF($R$39:$R$43=AE16,$U$39:$U$43),IF($V$39:$V$43=AE16,$Y$39:$Y$43),IF($Z$39:$Z$43=AE16,$AC$39:$AC$43),
IF($B$47:$B$51=AE16,$E$47:$E$51),IF($F$47:$F$51=AE16,$I$47:$I$51),IF($J$47:$J$51=AE16,$M$47:$M$51),IF($N$47:$N$51=AE16,$Q$47:$Q$51),IF($R$47:$R$51=AE16,$U$47:$U$51),IF($V$47:$V$51=AE16,$Y$47:$Y$51),IF($Z$47:$Z$51=AE16,$AC$47:$AC$51))</f>
        <v>0</v>
      </c>
      <c r="AJ16" s="5"/>
      <c r="AK16" s="5"/>
      <c r="AL16" s="19"/>
      <c r="AM16"/>
    </row>
    <row r="17" spans="2:39" s="89" customFormat="1" x14ac:dyDescent="0.2">
      <c r="B17" s="92"/>
      <c r="C17" s="94"/>
      <c r="D17" s="104"/>
      <c r="E17" s="47"/>
      <c r="F17" s="102"/>
      <c r="G17" s="96"/>
      <c r="H17" s="107"/>
      <c r="I17" s="56"/>
      <c r="J17" s="102"/>
      <c r="K17" s="96"/>
      <c r="L17" s="107"/>
      <c r="M17" s="56"/>
      <c r="N17" s="102"/>
      <c r="O17" s="96"/>
      <c r="P17" s="107"/>
      <c r="Q17" s="56"/>
      <c r="R17" s="92"/>
      <c r="S17" s="94"/>
      <c r="T17" s="104"/>
      <c r="U17" s="47"/>
      <c r="V17" s="92"/>
      <c r="W17" s="94"/>
      <c r="X17" s="104"/>
      <c r="Y17" s="47"/>
      <c r="Z17" s="92"/>
      <c r="AA17" s="94"/>
      <c r="AB17" s="104"/>
      <c r="AC17" s="47"/>
      <c r="AE17" s="5">
        <v>11</v>
      </c>
      <c r="AF17" s="94"/>
      <c r="AG17" s="9" t="str">
        <f>January!AG17</f>
        <v>Student Loans</v>
      </c>
      <c r="AH17">
        <f t="array" ref="AH17">SUM(IF($B$7:$B$11=AE17,$E$7:$E$11),IF($F$7:$F$11=AE17,$I$7:$I$11),IF($J$7:$J$11=AE17,$M$7:$M$11),IF($N$7:$N$11=AE17,$Q$7:$Q$11),IF($R$7:$R$11=AE17,$U$7:$U$11),IF($V$7:$V$11=AE17,$Y$7:$Y$11),IF($Z$7:$Z$11=AE17,$AC$7:$AC$11),
IF($B$15:$B$19=AE17,$E$15:$E$19),IF($F$15:$F$19=AE17,$I$15:$I$19),IF($J$15:$J$19=AE17,$M$15:$M$19),IF($N$15:$N$19=AE17,$Q$15:$Q$19),IF($R$15:$R$19=AE17,$U$15:$U$19),IF($V$15:$V$19=AE17,$Y$15:$Y$19),IF($Z$15:$Z$19=AE17,$AC$15:$AC$19),
IF($B$23:$B$27=AE17,$E$23:$E$27),IF($F$23:$F$27=AE17,$I$23:$I$27),IF($J$23:$J$27=AE17,$M$23:$M$27),IF($N$23:$N$27=AE17,$Q$23:$Q$27),IF($R$23:$R$27=AE17,$U$23:$U$27),IF($V$23:$V$27=AE17,$Y$23:$Y$27),IF($Z$23:$Z$27=AE17,$AC$23:$AC$27),
IF($B$31:$B$35=AE17,$E$31:$E$35),IF($F$31:$F$35=AE17,$I$31:$I$35),IF($J$31:$J$35=AE17,$M$31:$M$35),IF($N$31:$N$35=AE17,$Q$31:$Q$35),IF($R$31:$R$35=AE17,$U$31:$U$35),IF($V$31:$V$35=AE17,$Y$31:$Y$35),IF($Z$31:$Z$35=AE17,$AC$31:$AC$35),
IF($B$39:$B$43=AE17,$E$39:$E$43),IF($F$39:$F$43=AE17,$I$39:$I$43),IF($J$39:$J$43=AE17,$M$39:$M$43),IF($N$39:$N$43=AE17,$Q$39:$Q$43),IF($R$39:$R$43=AE17,$U$39:$U$43),IF($V$39:$V$43=AE17,$Y$39:$Y$43),IF($Z$39:$Z$43=AE17,$AC$39:$AC$43),
IF($B$47:$B$51=AE17,$E$47:$E$51),IF($F$47:$F$51=AE17,$I$47:$I$51),IF($J$47:$J$51=AE17,$M$47:$M$51),IF($N$47:$N$51=AE17,$Q$47:$Q$51),IF($R$47:$R$51=AE17,$U$47:$U$51),IF($V$47:$V$51=AE17,$Y$47:$Y$51),IF($Z$47:$Z$51=AE17,$AC$47:$AC$51))</f>
        <v>0</v>
      </c>
      <c r="AJ17" s="5"/>
      <c r="AK17" s="5"/>
      <c r="AL17" s="9"/>
      <c r="AM17"/>
    </row>
    <row r="18" spans="2:39" s="89" customFormat="1" x14ac:dyDescent="0.2">
      <c r="B18" s="92"/>
      <c r="C18" s="94"/>
      <c r="D18" s="104"/>
      <c r="E18" s="47"/>
      <c r="F18" s="102"/>
      <c r="G18" s="96"/>
      <c r="H18" s="107"/>
      <c r="I18" s="56"/>
      <c r="J18" s="102"/>
      <c r="K18" s="96"/>
      <c r="L18" s="107"/>
      <c r="M18" s="56"/>
      <c r="N18" s="102"/>
      <c r="O18" s="96"/>
      <c r="P18" s="107"/>
      <c r="Q18" s="56"/>
      <c r="R18" s="92"/>
      <c r="S18" s="94"/>
      <c r="T18" s="104"/>
      <c r="U18" s="47"/>
      <c r="V18" s="92"/>
      <c r="W18" s="94"/>
      <c r="X18" s="104"/>
      <c r="Y18" s="47"/>
      <c r="Z18" s="92"/>
      <c r="AA18" s="94"/>
      <c r="AB18" s="104"/>
      <c r="AC18" s="47"/>
      <c r="AE18" s="5">
        <v>12</v>
      </c>
      <c r="AF18" s="94"/>
      <c r="AG18" s="9" t="str">
        <f>January!AG18</f>
        <v>Natural Gas Bill</v>
      </c>
      <c r="AH18">
        <f t="array" ref="AH18">SUM(IF($B$7:$B$11=AE18,$E$7:$E$11),IF($F$7:$F$11=AE18,$I$7:$I$11),IF($J$7:$J$11=AE18,$M$7:$M$11),IF($N$7:$N$11=AE18,$Q$7:$Q$11),IF($R$7:$R$11=AE18,$U$7:$U$11),IF($V$7:$V$11=AE18,$Y$7:$Y$11),IF($Z$7:$Z$11=AE18,$AC$7:$AC$11),
IF($B$15:$B$19=AE18,$E$15:$E$19),IF($F$15:$F$19=AE18,$I$15:$I$19),IF($J$15:$J$19=AE18,$M$15:$M$19),IF($N$15:$N$19=AE18,$Q$15:$Q$19),IF($R$15:$R$19=AE18,$U$15:$U$19),IF($V$15:$V$19=AE18,$Y$15:$Y$19),IF($Z$15:$Z$19=AE18,$AC$15:$AC$19),
IF($B$23:$B$27=AE18,$E$23:$E$27),IF($F$23:$F$27=AE18,$I$23:$I$27),IF($J$23:$J$27=AE18,$M$23:$M$27),IF($N$23:$N$27=AE18,$Q$23:$Q$27),IF($R$23:$R$27=AE18,$U$23:$U$27),IF($V$23:$V$27=AE18,$Y$23:$Y$27),IF($Z$23:$Z$27=AE18,$AC$23:$AC$27),
IF($B$31:$B$35=AE18,$E$31:$E$35),IF($F$31:$F$35=AE18,$I$31:$I$35),IF($J$31:$J$35=AE18,$M$31:$M$35),IF($N$31:$N$35=AE18,$Q$31:$Q$35),IF($R$31:$R$35=AE18,$U$31:$U$35),IF($V$31:$V$35=AE18,$Y$31:$Y$35),IF($Z$31:$Z$35=AE18,$AC$31:$AC$35),
IF($B$39:$B$43=AE18,$E$39:$E$43),IF($F$39:$F$43=AE18,$I$39:$I$43),IF($J$39:$J$43=AE18,$M$39:$M$43),IF($N$39:$N$43=AE18,$Q$39:$Q$43),IF($R$39:$R$43=AE18,$U$39:$U$43),IF($V$39:$V$43=AE18,$Y$39:$Y$43),IF($Z$39:$Z$43=AE18,$AC$39:$AC$43),
IF($B$47:$B$51=AE18,$E$47:$E$51),IF($F$47:$F$51=AE18,$I$47:$I$51),IF($J$47:$J$51=AE18,$M$47:$M$51),IF($N$47:$N$51=AE18,$Q$47:$Q$51),IF($R$47:$R$51=AE18,$U$47:$U$51),IF($V$47:$V$51=AE18,$Y$47:$Y$51),IF($Z$47:$Z$51=AE18,$AC$47:$AC$51))</f>
        <v>0</v>
      </c>
      <c r="AJ18" s="5"/>
      <c r="AK18" s="5"/>
      <c r="AL18" s="9"/>
      <c r="AM18"/>
    </row>
    <row r="19" spans="2:39" s="89" customFormat="1" x14ac:dyDescent="0.2">
      <c r="B19" s="92"/>
      <c r="C19" s="94"/>
      <c r="D19" s="104"/>
      <c r="E19" s="47"/>
      <c r="F19" s="102"/>
      <c r="G19" s="96"/>
      <c r="H19" s="107"/>
      <c r="I19" s="56"/>
      <c r="J19" s="102"/>
      <c r="K19" s="96"/>
      <c r="L19" s="107"/>
      <c r="M19" s="56"/>
      <c r="N19" s="102"/>
      <c r="O19" s="96"/>
      <c r="P19" s="107"/>
      <c r="Q19" s="56"/>
      <c r="R19" s="92"/>
      <c r="S19" s="94"/>
      <c r="T19" s="104"/>
      <c r="U19" s="47"/>
      <c r="V19" s="92"/>
      <c r="W19" s="94"/>
      <c r="X19" s="104"/>
      <c r="Y19" s="47"/>
      <c r="Z19" s="92"/>
      <c r="AA19" s="94"/>
      <c r="AB19" s="104"/>
      <c r="AC19" s="47"/>
      <c r="AE19" s="5">
        <v>13</v>
      </c>
      <c r="AF19" s="94"/>
      <c r="AG19" s="9" t="str">
        <f>January!AG19</f>
        <v>Water Bill</v>
      </c>
      <c r="AH19">
        <f t="array" ref="AH19">SUM(IF($B$7:$B$11=AE19,$E$7:$E$11),IF($F$7:$F$11=AE19,$I$7:$I$11),IF($J$7:$J$11=AE19,$M$7:$M$11),IF($N$7:$N$11=AE19,$Q$7:$Q$11),IF($R$7:$R$11=AE19,$U$7:$U$11),IF($V$7:$V$11=AE19,$Y$7:$Y$11),IF($Z$7:$Z$11=AE19,$AC$7:$AC$11),
IF($B$15:$B$19=AE19,$E$15:$E$19),IF($F$15:$F$19=AE19,$I$15:$I$19),IF($J$15:$J$19=AE19,$M$15:$M$19),IF($N$15:$N$19=AE19,$Q$15:$Q$19),IF($R$15:$R$19=AE19,$U$15:$U$19),IF($V$15:$V$19=AE19,$Y$15:$Y$19),IF($Z$15:$Z$19=AE19,$AC$15:$AC$19),
IF($B$23:$B$27=AE19,$E$23:$E$27),IF($F$23:$F$27=AE19,$I$23:$I$27),IF($J$23:$J$27=AE19,$M$23:$M$27),IF($N$23:$N$27=AE19,$Q$23:$Q$27),IF($R$23:$R$27=AE19,$U$23:$U$27),IF($V$23:$V$27=AE19,$Y$23:$Y$27),IF($Z$23:$Z$27=AE19,$AC$23:$AC$27),
IF($B$31:$B$35=AE19,$E$31:$E$35),IF($F$31:$F$35=AE19,$I$31:$I$35),IF($J$31:$J$35=AE19,$M$31:$M$35),IF($N$31:$N$35=AE19,$Q$31:$Q$35),IF($R$31:$R$35=AE19,$U$31:$U$35),IF($V$31:$V$35=AE19,$Y$31:$Y$35),IF($Z$31:$Z$35=AE19,$AC$31:$AC$35),
IF($B$39:$B$43=AE19,$E$39:$E$43),IF($F$39:$F$43=AE19,$I$39:$I$43),IF($J$39:$J$43=AE19,$M$39:$M$43),IF($N$39:$N$43=AE19,$Q$39:$Q$43),IF($R$39:$R$43=AE19,$U$39:$U$43),IF($V$39:$V$43=AE19,$Y$39:$Y$43),IF($Z$39:$Z$43=AE19,$AC$39:$AC$43),
IF($B$47:$B$51=AE19,$E$47:$E$51),IF($F$47:$F$51=AE19,$I$47:$I$51),IF($J$47:$J$51=AE19,$M$47:$M$51),IF($N$47:$N$51=AE19,$Q$47:$Q$51),IF($R$47:$R$51=AE19,$U$47:$U$51),IF($V$47:$V$51=AE19,$Y$47:$Y$51),IF($Z$47:$Z$51=AE19,$AC$47:$AC$51))</f>
        <v>0</v>
      </c>
      <c r="AJ19" s="5"/>
      <c r="AK19" s="5"/>
      <c r="AL19" s="9"/>
      <c r="AM19"/>
    </row>
    <row r="20" spans="2:39" s="89" customFormat="1" x14ac:dyDescent="0.2">
      <c r="B20" s="190">
        <f>Z12+1</f>
        <v>5</v>
      </c>
      <c r="C20" s="191"/>
      <c r="D20" s="104" t="s">
        <v>51</v>
      </c>
      <c r="E20" s="47">
        <f t="array" ref="E20">AC12+SUM(IF(C15:C19=1,E15:E19))</f>
        <v>1200</v>
      </c>
      <c r="F20" s="173">
        <f>B20+1</f>
        <v>6</v>
      </c>
      <c r="G20" s="174"/>
      <c r="H20" s="107" t="s">
        <v>51</v>
      </c>
      <c r="I20" s="56">
        <f t="array" ref="I20">E20+SUM(IF(G15:G19=1,I15:I19))</f>
        <v>1200</v>
      </c>
      <c r="J20" s="173">
        <f>F20+1</f>
        <v>7</v>
      </c>
      <c r="K20" s="174"/>
      <c r="L20" s="107" t="s">
        <v>51</v>
      </c>
      <c r="M20" s="56">
        <f t="array" ref="M20">I20+SUM(IF(K15:K19=1,M15:M19))</f>
        <v>1200</v>
      </c>
      <c r="N20" s="173">
        <f>J20+1</f>
        <v>8</v>
      </c>
      <c r="O20" s="174"/>
      <c r="P20" s="107" t="s">
        <v>51</v>
      </c>
      <c r="Q20" s="56">
        <f t="array" ref="Q20">M20+SUM(IF(O15:O19=1,Q15:Q19))</f>
        <v>1200</v>
      </c>
      <c r="R20" s="190">
        <f>N20+1</f>
        <v>9</v>
      </c>
      <c r="S20" s="191"/>
      <c r="T20" s="104" t="s">
        <v>51</v>
      </c>
      <c r="U20" s="47">
        <f t="array" ref="U20">Q20+SUM(IF(S15:S19=1,U15:U19))</f>
        <v>1200</v>
      </c>
      <c r="V20" s="190">
        <f>R20+1</f>
        <v>10</v>
      </c>
      <c r="W20" s="191"/>
      <c r="X20" s="104" t="s">
        <v>51</v>
      </c>
      <c r="Y20" s="47">
        <f t="array" ref="Y20">U20+SUM(IF(W15:W19=1,Y15:Y19))</f>
        <v>1200</v>
      </c>
      <c r="Z20" s="190">
        <f>V20+1</f>
        <v>11</v>
      </c>
      <c r="AA20" s="191"/>
      <c r="AB20" s="104" t="s">
        <v>51</v>
      </c>
      <c r="AC20" s="47">
        <f t="array" ref="AC20">Y20+SUM(IF(AA15:AA19=1,AC15:AC19))</f>
        <v>1200</v>
      </c>
      <c r="AE20" s="5">
        <v>14</v>
      </c>
      <c r="AF20" s="94"/>
      <c r="AG20" s="9" t="str">
        <f>January!AG20</f>
        <v>Electric Bill</v>
      </c>
      <c r="AH20">
        <f t="array" ref="AH20">SUM(IF($B$7:$B$11=AE20,$E$7:$E$11),IF($F$7:$F$11=AE20,$I$7:$I$11),IF($J$7:$J$11=AE20,$M$7:$M$11),IF($N$7:$N$11=AE20,$Q$7:$Q$11),IF($R$7:$R$11=AE20,$U$7:$U$11),IF($V$7:$V$11=AE20,$Y$7:$Y$11),IF($Z$7:$Z$11=AE20,$AC$7:$AC$11),
IF($B$15:$B$19=AE20,$E$15:$E$19),IF($F$15:$F$19=AE20,$I$15:$I$19),IF($J$15:$J$19=AE20,$M$15:$M$19),IF($N$15:$N$19=AE20,$Q$15:$Q$19),IF($R$15:$R$19=AE20,$U$15:$U$19),IF($V$15:$V$19=AE20,$Y$15:$Y$19),IF($Z$15:$Z$19=AE20,$AC$15:$AC$19),
IF($B$23:$B$27=AE20,$E$23:$E$27),IF($F$23:$F$27=AE20,$I$23:$I$27),IF($J$23:$J$27=AE20,$M$23:$M$27),IF($N$23:$N$27=AE20,$Q$23:$Q$27),IF($R$23:$R$27=AE20,$U$23:$U$27),IF($V$23:$V$27=AE20,$Y$23:$Y$27),IF($Z$23:$Z$27=AE20,$AC$23:$AC$27),
IF($B$31:$B$35=AE20,$E$31:$E$35),IF($F$31:$F$35=AE20,$I$31:$I$35),IF($J$31:$J$35=AE20,$M$31:$M$35),IF($N$31:$N$35=AE20,$Q$31:$Q$35),IF($R$31:$R$35=AE20,$U$31:$U$35),IF($V$31:$V$35=AE20,$Y$31:$Y$35),IF($Z$31:$Z$35=AE20,$AC$31:$AC$35),
IF($B$39:$B$43=AE20,$E$39:$E$43),IF($F$39:$F$43=AE20,$I$39:$I$43),IF($J$39:$J$43=AE20,$M$39:$M$43),IF($N$39:$N$43=AE20,$Q$39:$Q$43),IF($R$39:$R$43=AE20,$U$39:$U$43),IF($V$39:$V$43=AE20,$Y$39:$Y$43),IF($Z$39:$Z$43=AE20,$AC$39:$AC$43),
IF($B$47:$B$51=AE20,$E$47:$E$51),IF($F$47:$F$51=AE20,$I$47:$I$51),IF($J$47:$J$51=AE20,$M$47:$M$51),IF($N$47:$N$51=AE20,$Q$47:$Q$51),IF($R$47:$R$51=AE20,$U$47:$U$51),IF($V$47:$V$51=AE20,$Y$47:$Y$51),IF($Z$47:$Z$51=AE20,$AC$47:$AC$51))</f>
        <v>0</v>
      </c>
      <c r="AJ20" s="5"/>
      <c r="AK20" s="5"/>
      <c r="AL20" s="9"/>
      <c r="AM20"/>
    </row>
    <row r="21" spans="2:39" s="89" customFormat="1" x14ac:dyDescent="0.2">
      <c r="B21" s="190"/>
      <c r="C21" s="191"/>
      <c r="D21" s="104" t="s">
        <v>60</v>
      </c>
      <c r="E21" s="21">
        <f t="array" ref="E21">AC13+SUM(IF(C15:C19=2,E15:E19))-SUM(IF(B15:B19={33},E15:E19))</f>
        <v>5000</v>
      </c>
      <c r="F21" s="173"/>
      <c r="G21" s="174"/>
      <c r="H21" s="107" t="s">
        <v>60</v>
      </c>
      <c r="I21" s="152">
        <f t="array" ref="I21">E21+SUM(IF(G15:G19=2,I15:I19))-SUM(IF(F15:F19={33},I15:I19))</f>
        <v>5000</v>
      </c>
      <c r="J21" s="173"/>
      <c r="K21" s="174"/>
      <c r="L21" s="107" t="s">
        <v>60</v>
      </c>
      <c r="M21" s="152">
        <f t="array" ref="M21">I21+SUM(IF(K15:K19=2,M15:M19))-SUM(IF(J15:J19={33},M15:M19))</f>
        <v>5000</v>
      </c>
      <c r="N21" s="173"/>
      <c r="O21" s="174"/>
      <c r="P21" s="107" t="s">
        <v>60</v>
      </c>
      <c r="Q21" s="152">
        <f t="array" ref="Q21">M21+SUM(IF(O15:O19=2,Q15:Q19))-SUM(IF(N15:N19={33},Q15:Q19))</f>
        <v>5000</v>
      </c>
      <c r="R21" s="190"/>
      <c r="S21" s="191"/>
      <c r="T21" s="104" t="s">
        <v>60</v>
      </c>
      <c r="U21" s="21">
        <f t="array" ref="U21">Q21+SUM(IF(S15:S19=2,U15:U19))-SUM(IF(R15:R19={33},U15:U19))</f>
        <v>5000</v>
      </c>
      <c r="V21" s="190"/>
      <c r="W21" s="191"/>
      <c r="X21" s="104" t="s">
        <v>60</v>
      </c>
      <c r="Y21" s="21">
        <f t="array" ref="Y21">U21+SUM(IF(W15:W19=2,Y15:Y19))-SUM(IF(V15:V19={33},Y15:Y19))</f>
        <v>5000</v>
      </c>
      <c r="Z21" s="190"/>
      <c r="AA21" s="191"/>
      <c r="AB21" s="104" t="s">
        <v>60</v>
      </c>
      <c r="AC21" s="21">
        <f t="array" ref="AC21">Y21+SUM(IF(AA15:AA19=2,AC15:AC19))-SUM(IF(Z15:Z19={33},AC15:AC19))</f>
        <v>5000</v>
      </c>
      <c r="AE21" s="5">
        <v>15</v>
      </c>
      <c r="AF21" s="94"/>
      <c r="AG21" s="9" t="str">
        <f>January!AG21</f>
        <v>Garbage Service</v>
      </c>
      <c r="AH21">
        <f t="array" ref="AH21">SUM(IF($B$7:$B$11=AE21,$E$7:$E$11),IF($F$7:$F$11=AE21,$I$7:$I$11),IF($J$7:$J$11=AE21,$M$7:$M$11),IF($N$7:$N$11=AE21,$Q$7:$Q$11),IF($R$7:$R$11=AE21,$U$7:$U$11),IF($V$7:$V$11=AE21,$Y$7:$Y$11),IF($Z$7:$Z$11=AE21,$AC$7:$AC$11),
IF($B$15:$B$19=AE21,$E$15:$E$19),IF($F$15:$F$19=AE21,$I$15:$I$19),IF($J$15:$J$19=AE21,$M$15:$M$19),IF($N$15:$N$19=AE21,$Q$15:$Q$19),IF($R$15:$R$19=AE21,$U$15:$U$19),IF($V$15:$V$19=AE21,$Y$15:$Y$19),IF($Z$15:$Z$19=AE21,$AC$15:$AC$19),
IF($B$23:$B$27=AE21,$E$23:$E$27),IF($F$23:$F$27=AE21,$I$23:$I$27),IF($J$23:$J$27=AE21,$M$23:$M$27),IF($N$23:$N$27=AE21,$Q$23:$Q$27),IF($R$23:$R$27=AE21,$U$23:$U$27),IF($V$23:$V$27=AE21,$Y$23:$Y$27),IF($Z$23:$Z$27=AE21,$AC$23:$AC$27),
IF($B$31:$B$35=AE21,$E$31:$E$35),IF($F$31:$F$35=AE21,$I$31:$I$35),IF($J$31:$J$35=AE21,$M$31:$M$35),IF($N$31:$N$35=AE21,$Q$31:$Q$35),IF($R$31:$R$35=AE21,$U$31:$U$35),IF($V$31:$V$35=AE21,$Y$31:$Y$35),IF($Z$31:$Z$35=AE21,$AC$31:$AC$35),
IF($B$39:$B$43=AE21,$E$39:$E$43),IF($F$39:$F$43=AE21,$I$39:$I$43),IF($J$39:$J$43=AE21,$M$39:$M$43),IF($N$39:$N$43=AE21,$Q$39:$Q$43),IF($R$39:$R$43=AE21,$U$39:$U$43),IF($V$39:$V$43=AE21,$Y$39:$Y$43),IF($Z$39:$Z$43=AE21,$AC$39:$AC$43),
IF($B$47:$B$51=AE21,$E$47:$E$51),IF($F$47:$F$51=AE21,$I$47:$I$51),IF($J$47:$J$51=AE21,$M$47:$M$51),IF($N$47:$N$51=AE21,$Q$47:$Q$51),IF($R$47:$R$51=AE21,$U$47:$U$51),IF($V$47:$V$51=AE21,$Y$47:$Y$51),IF($Z$47:$Z$51=AE21,$AC$47:$AC$51))</f>
        <v>0</v>
      </c>
      <c r="AJ21" s="5"/>
      <c r="AK21" s="5"/>
      <c r="AL21" s="9"/>
      <c r="AM21"/>
    </row>
    <row r="22" spans="2:39" ht="13.5" thickBot="1" x14ac:dyDescent="0.25">
      <c r="B22" s="192"/>
      <c r="C22" s="193"/>
      <c r="D22" s="105" t="s">
        <v>48</v>
      </c>
      <c r="E22" s="25">
        <f t="array" ref="E22">AC14+SUM(IF(C15:C19=3,E15:E19))-SUM(IF(B15:B19={34},E15:E19))</f>
        <v>-800</v>
      </c>
      <c r="F22" s="175"/>
      <c r="G22" s="176"/>
      <c r="H22" s="153" t="s">
        <v>48</v>
      </c>
      <c r="I22" s="154">
        <f t="array" ref="I22">E22+SUM(IF(G15:G19=3,I15:I19))-SUM(IF(F15:F19={34},I15:I19))</f>
        <v>-800</v>
      </c>
      <c r="J22" s="175"/>
      <c r="K22" s="176"/>
      <c r="L22" s="153" t="s">
        <v>48</v>
      </c>
      <c r="M22" s="154">
        <f t="array" ref="M22">I22+SUM(IF(K15:K19=3,M15:M19))-SUM(IF(J15:J19={34},M15:M19))</f>
        <v>-800</v>
      </c>
      <c r="N22" s="175"/>
      <c r="O22" s="176"/>
      <c r="P22" s="153" t="s">
        <v>48</v>
      </c>
      <c r="Q22" s="154">
        <f t="array" ref="Q22">M22+SUM(IF(O15:O19=3,Q15:Q19))-SUM(IF(N15:N19={34},Q15:Q19))</f>
        <v>-800</v>
      </c>
      <c r="R22" s="192"/>
      <c r="S22" s="193"/>
      <c r="T22" s="105" t="s">
        <v>48</v>
      </c>
      <c r="U22" s="25">
        <f t="array" ref="U22">Q22+SUM(IF(S15:S19=3,U15:U19))-SUM(IF(R15:R19={34},U15:U19))</f>
        <v>-800</v>
      </c>
      <c r="V22" s="192"/>
      <c r="W22" s="193"/>
      <c r="X22" s="105" t="s">
        <v>48</v>
      </c>
      <c r="Y22" s="25">
        <f t="array" ref="Y22">U22+SUM(IF(W15:W19=3,Y15:Y19))-SUM(IF(V15:V19={34},Y15:Y19))</f>
        <v>-800</v>
      </c>
      <c r="Z22" s="192"/>
      <c r="AA22" s="193"/>
      <c r="AB22" s="105" t="s">
        <v>48</v>
      </c>
      <c r="AC22" s="25">
        <f t="array" ref="AC22">Y22+SUM(IF(AA15:AA19=3,AC15:AC19))-SUM(IF(Z15:Z19={34},AC15:AC19))</f>
        <v>-800</v>
      </c>
      <c r="AE22" s="5">
        <v>16</v>
      </c>
      <c r="AF22" s="94"/>
      <c r="AG22" s="9" t="str">
        <f>January!AG22</f>
        <v>Parking Expenses</v>
      </c>
      <c r="AH22">
        <f t="array" ref="AH22">SUM(IF($B$7:$B$11=AE22,$E$7:$E$11),IF($F$7:$F$11=AE22,$I$7:$I$11),IF($J$7:$J$11=AE22,$M$7:$M$11),IF($N$7:$N$11=AE22,$Q$7:$Q$11),IF($R$7:$R$11=AE22,$U$7:$U$11),IF($V$7:$V$11=AE22,$Y$7:$Y$11),IF($Z$7:$Z$11=AE22,$AC$7:$AC$11),
IF($B$15:$B$19=AE22,$E$15:$E$19),IF($F$15:$F$19=AE22,$I$15:$I$19),IF($J$15:$J$19=AE22,$M$15:$M$19),IF($N$15:$N$19=AE22,$Q$15:$Q$19),IF($R$15:$R$19=AE22,$U$15:$U$19),IF($V$15:$V$19=AE22,$Y$15:$Y$19),IF($Z$15:$Z$19=AE22,$AC$15:$AC$19),
IF($B$23:$B$27=AE22,$E$23:$E$27),IF($F$23:$F$27=AE22,$I$23:$I$27),IF($J$23:$J$27=AE22,$M$23:$M$27),IF($N$23:$N$27=AE22,$Q$23:$Q$27),IF($R$23:$R$27=AE22,$U$23:$U$27),IF($V$23:$V$27=AE22,$Y$23:$Y$27),IF($Z$23:$Z$27=AE22,$AC$23:$AC$27),
IF($B$31:$B$35=AE22,$E$31:$E$35),IF($F$31:$F$35=AE22,$I$31:$I$35),IF($J$31:$J$35=AE22,$M$31:$M$35),IF($N$31:$N$35=AE22,$Q$31:$Q$35),IF($R$31:$R$35=AE22,$U$31:$U$35),IF($V$31:$V$35=AE22,$Y$31:$Y$35),IF($Z$31:$Z$35=AE22,$AC$31:$AC$35),
IF($B$39:$B$43=AE22,$E$39:$E$43),IF($F$39:$F$43=AE22,$I$39:$I$43),IF($J$39:$J$43=AE22,$M$39:$M$43),IF($N$39:$N$43=AE22,$Q$39:$Q$43),IF($R$39:$R$43=AE22,$U$39:$U$43),IF($V$39:$V$43=AE22,$Y$39:$Y$43),IF($Z$39:$Z$43=AE22,$AC$39:$AC$43),
IF($B$47:$B$51=AE22,$E$47:$E$51),IF($F$47:$F$51=AE22,$I$47:$I$51),IF($J$47:$J$51=AE22,$M$47:$M$51),IF($N$47:$N$51=AE22,$Q$47:$Q$51),IF($R$47:$R$51=AE22,$U$47:$U$51),IF($V$47:$V$51=AE22,$Y$47:$Y$51),IF($Z$47:$Z$51=AE22,$AC$47:$AC$51))</f>
        <v>0</v>
      </c>
      <c r="AJ22" s="5"/>
      <c r="AK22" s="5"/>
      <c r="AL22" s="9"/>
    </row>
    <row r="23" spans="2:39" s="89" customFormat="1" x14ac:dyDescent="0.2">
      <c r="B23" s="91"/>
      <c r="C23" s="110"/>
      <c r="D23" s="103"/>
      <c r="E23" s="100"/>
      <c r="F23" s="101"/>
      <c r="G23" s="111"/>
      <c r="H23" s="151"/>
      <c r="I23" s="100"/>
      <c r="J23" s="102"/>
      <c r="K23" s="96"/>
      <c r="L23" s="107"/>
      <c r="M23" s="56"/>
      <c r="N23" s="102"/>
      <c r="O23" s="96"/>
      <c r="P23" s="107"/>
      <c r="Q23" s="56"/>
      <c r="R23" s="101"/>
      <c r="S23" s="111"/>
      <c r="T23" s="113"/>
      <c r="U23" s="100"/>
      <c r="V23" s="102"/>
      <c r="W23" s="96"/>
      <c r="X23" s="107"/>
      <c r="Y23" s="47"/>
      <c r="Z23" s="91"/>
      <c r="AA23" s="110"/>
      <c r="AB23" s="103"/>
      <c r="AC23" s="60"/>
      <c r="AE23" s="5">
        <v>17</v>
      </c>
      <c r="AF23" s="94"/>
      <c r="AG23" s="9" t="str">
        <f>January!AG23</f>
        <v>Transit Monthly</v>
      </c>
      <c r="AH23">
        <f t="array" ref="AH23">SUM(IF($B$7:$B$11=AE23,$E$7:$E$11),IF($F$7:$F$11=AE23,$I$7:$I$11),IF($J$7:$J$11=AE23,$M$7:$M$11),IF($N$7:$N$11=AE23,$Q$7:$Q$11),IF($R$7:$R$11=AE23,$U$7:$U$11),IF($V$7:$V$11=AE23,$Y$7:$Y$11),IF($Z$7:$Z$11=AE23,$AC$7:$AC$11),
IF($B$15:$B$19=AE23,$E$15:$E$19),IF($F$15:$F$19=AE23,$I$15:$I$19),IF($J$15:$J$19=AE23,$M$15:$M$19),IF($N$15:$N$19=AE23,$Q$15:$Q$19),IF($R$15:$R$19=AE23,$U$15:$U$19),IF($V$15:$V$19=AE23,$Y$15:$Y$19),IF($Z$15:$Z$19=AE23,$AC$15:$AC$19),
IF($B$23:$B$27=AE23,$E$23:$E$27),IF($F$23:$F$27=AE23,$I$23:$I$27),IF($J$23:$J$27=AE23,$M$23:$M$27),IF($N$23:$N$27=AE23,$Q$23:$Q$27),IF($R$23:$R$27=AE23,$U$23:$U$27),IF($V$23:$V$27=AE23,$Y$23:$Y$27),IF($Z$23:$Z$27=AE23,$AC$23:$AC$27),
IF($B$31:$B$35=AE23,$E$31:$E$35),IF($F$31:$F$35=AE23,$I$31:$I$35),IF($J$31:$J$35=AE23,$M$31:$M$35),IF($N$31:$N$35=AE23,$Q$31:$Q$35),IF($R$31:$R$35=AE23,$U$31:$U$35),IF($V$31:$V$35=AE23,$Y$31:$Y$35),IF($Z$31:$Z$35=AE23,$AC$31:$AC$35),
IF($B$39:$B$43=AE23,$E$39:$E$43),IF($F$39:$F$43=AE23,$I$39:$I$43),IF($J$39:$J$43=AE23,$M$39:$M$43),IF($N$39:$N$43=AE23,$Q$39:$Q$43),IF($R$39:$R$43=AE23,$U$39:$U$43),IF($V$39:$V$43=AE23,$Y$39:$Y$43),IF($Z$39:$Z$43=AE23,$AC$39:$AC$43),
IF($B$47:$B$51=AE23,$E$47:$E$51),IF($F$47:$F$51=AE23,$I$47:$I$51),IF($J$47:$J$51=AE23,$M$47:$M$51),IF($N$47:$N$51=AE23,$Q$47:$Q$51),IF($R$47:$R$51=AE23,$U$47:$U$51),IF($V$47:$V$51=AE23,$Y$47:$Y$51),IF($Z$47:$Z$51=AE23,$AC$47:$AC$51))</f>
        <v>0</v>
      </c>
      <c r="AJ23" s="5"/>
      <c r="AK23" s="5"/>
      <c r="AL23" s="9"/>
      <c r="AM23"/>
    </row>
    <row r="24" spans="2:39" s="89" customFormat="1" x14ac:dyDescent="0.2">
      <c r="B24" s="92"/>
      <c r="C24" s="94"/>
      <c r="D24" s="104"/>
      <c r="E24" s="56"/>
      <c r="F24" s="102"/>
      <c r="G24" s="96"/>
      <c r="H24" s="113"/>
      <c r="I24" s="56"/>
      <c r="J24" s="102"/>
      <c r="K24" s="96"/>
      <c r="L24" s="107"/>
      <c r="M24" s="56"/>
      <c r="N24" s="102"/>
      <c r="O24" s="96"/>
      <c r="P24" s="107"/>
      <c r="Q24" s="56"/>
      <c r="R24" s="102"/>
      <c r="S24" s="96"/>
      <c r="T24" s="113"/>
      <c r="U24" s="56"/>
      <c r="V24" s="102"/>
      <c r="W24" s="96"/>
      <c r="X24" s="107"/>
      <c r="Y24" s="47"/>
      <c r="Z24" s="92"/>
      <c r="AA24" s="94"/>
      <c r="AB24" s="104"/>
      <c r="AC24" s="47"/>
      <c r="AE24" s="5">
        <v>18</v>
      </c>
      <c r="AF24" s="94"/>
      <c r="AG24" s="9" t="str">
        <f>January!AG24</f>
        <v>Land Line Phone Bill</v>
      </c>
      <c r="AH24">
        <f t="array" ref="AH24">SUM(IF($B$7:$B$11=AE24,$E$7:$E$11),IF($F$7:$F$11=AE24,$I$7:$I$11),IF($J$7:$J$11=AE24,$M$7:$M$11),IF($N$7:$N$11=AE24,$Q$7:$Q$11),IF($R$7:$R$11=AE24,$U$7:$U$11),IF($V$7:$V$11=AE24,$Y$7:$Y$11),IF($Z$7:$Z$11=AE24,$AC$7:$AC$11),
IF($B$15:$B$19=AE24,$E$15:$E$19),IF($F$15:$F$19=AE24,$I$15:$I$19),IF($J$15:$J$19=AE24,$M$15:$M$19),IF($N$15:$N$19=AE24,$Q$15:$Q$19),IF($R$15:$R$19=AE24,$U$15:$U$19),IF($V$15:$V$19=AE24,$Y$15:$Y$19),IF($Z$15:$Z$19=AE24,$AC$15:$AC$19),
IF($B$23:$B$27=AE24,$E$23:$E$27),IF($F$23:$F$27=AE24,$I$23:$I$27),IF($J$23:$J$27=AE24,$M$23:$M$27),IF($N$23:$N$27=AE24,$Q$23:$Q$27),IF($R$23:$R$27=AE24,$U$23:$U$27),IF($V$23:$V$27=AE24,$Y$23:$Y$27),IF($Z$23:$Z$27=AE24,$AC$23:$AC$27),
IF($B$31:$B$35=AE24,$E$31:$E$35),IF($F$31:$F$35=AE24,$I$31:$I$35),IF($J$31:$J$35=AE24,$M$31:$M$35),IF($N$31:$N$35=AE24,$Q$31:$Q$35),IF($R$31:$R$35=AE24,$U$31:$U$35),IF($V$31:$V$35=AE24,$Y$31:$Y$35),IF($Z$31:$Z$35=AE24,$AC$31:$AC$35),
IF($B$39:$B$43=AE24,$E$39:$E$43),IF($F$39:$F$43=AE24,$I$39:$I$43),IF($J$39:$J$43=AE24,$M$39:$M$43),IF($N$39:$N$43=AE24,$Q$39:$Q$43),IF($R$39:$R$43=AE24,$U$39:$U$43),IF($V$39:$V$43=AE24,$Y$39:$Y$43),IF($Z$39:$Z$43=AE24,$AC$39:$AC$43),
IF($B$47:$B$51=AE24,$E$47:$E$51),IF($F$47:$F$51=AE24,$I$47:$I$51),IF($J$47:$J$51=AE24,$M$47:$M$51),IF($N$47:$N$51=AE24,$Q$47:$Q$51),IF($R$47:$R$51=AE24,$U$47:$U$51),IF($V$47:$V$51=AE24,$Y$47:$Y$51),IF($Z$47:$Z$51=AE24,$AC$47:$AC$51))</f>
        <v>0</v>
      </c>
      <c r="AJ24" s="5"/>
      <c r="AK24" s="5"/>
      <c r="AL24" s="9"/>
      <c r="AM24"/>
    </row>
    <row r="25" spans="2:39" s="89" customFormat="1" x14ac:dyDescent="0.2">
      <c r="B25" s="92"/>
      <c r="C25" s="94"/>
      <c r="D25" s="104"/>
      <c r="E25" s="56"/>
      <c r="F25" s="102"/>
      <c r="G25" s="96"/>
      <c r="H25" s="107"/>
      <c r="I25" s="56"/>
      <c r="J25" s="102"/>
      <c r="K25" s="96"/>
      <c r="L25" s="107"/>
      <c r="M25" s="56"/>
      <c r="N25" s="102"/>
      <c r="O25" s="96"/>
      <c r="P25" s="107"/>
      <c r="Q25" s="56"/>
      <c r="R25" s="102"/>
      <c r="S25" s="96"/>
      <c r="T25" s="107"/>
      <c r="U25" s="56"/>
      <c r="V25" s="102"/>
      <c r="W25" s="96"/>
      <c r="X25" s="107"/>
      <c r="Y25" s="47"/>
      <c r="Z25" s="92"/>
      <c r="AA25" s="94"/>
      <c r="AB25" s="104"/>
      <c r="AC25" s="47"/>
      <c r="AE25" s="5">
        <v>19</v>
      </c>
      <c r="AF25" s="94"/>
      <c r="AG25" s="9" t="str">
        <f>January!AG25</f>
        <v>Cell Phone Service</v>
      </c>
      <c r="AH25">
        <f t="array" ref="AH25">SUM(IF($B$7:$B$11=AE25,$E$7:$E$11),IF($F$7:$F$11=AE25,$I$7:$I$11),IF($J$7:$J$11=AE25,$M$7:$M$11),IF($N$7:$N$11=AE25,$Q$7:$Q$11),IF($R$7:$R$11=AE25,$U$7:$U$11),IF($V$7:$V$11=AE25,$Y$7:$Y$11),IF($Z$7:$Z$11=AE25,$AC$7:$AC$11),
IF($B$15:$B$19=AE25,$E$15:$E$19),IF($F$15:$F$19=AE25,$I$15:$I$19),IF($J$15:$J$19=AE25,$M$15:$M$19),IF($N$15:$N$19=AE25,$Q$15:$Q$19),IF($R$15:$R$19=AE25,$U$15:$U$19),IF($V$15:$V$19=AE25,$Y$15:$Y$19),IF($Z$15:$Z$19=AE25,$AC$15:$AC$19),
IF($B$23:$B$27=AE25,$E$23:$E$27),IF($F$23:$F$27=AE25,$I$23:$I$27),IF($J$23:$J$27=AE25,$M$23:$M$27),IF($N$23:$N$27=AE25,$Q$23:$Q$27),IF($R$23:$R$27=AE25,$U$23:$U$27),IF($V$23:$V$27=AE25,$Y$23:$Y$27),IF($Z$23:$Z$27=AE25,$AC$23:$AC$27),
IF($B$31:$B$35=AE25,$E$31:$E$35),IF($F$31:$F$35=AE25,$I$31:$I$35),IF($J$31:$J$35=AE25,$M$31:$M$35),IF($N$31:$N$35=AE25,$Q$31:$Q$35),IF($R$31:$R$35=AE25,$U$31:$U$35),IF($V$31:$V$35=AE25,$Y$31:$Y$35),IF($Z$31:$Z$35=AE25,$AC$31:$AC$35),
IF($B$39:$B$43=AE25,$E$39:$E$43),IF($F$39:$F$43=AE25,$I$39:$I$43),IF($J$39:$J$43=AE25,$M$39:$M$43),IF($N$39:$N$43=AE25,$Q$39:$Q$43),IF($R$39:$R$43=AE25,$U$39:$U$43),IF($V$39:$V$43=AE25,$Y$39:$Y$43),IF($Z$39:$Z$43=AE25,$AC$39:$AC$43),
IF($B$47:$B$51=AE25,$E$47:$E$51),IF($F$47:$F$51=AE25,$I$47:$I$51),IF($J$47:$J$51=AE25,$M$47:$M$51),IF($N$47:$N$51=AE25,$Q$47:$Q$51),IF($R$47:$R$51=AE25,$U$47:$U$51),IF($V$47:$V$51=AE25,$Y$47:$Y$51),IF($Z$47:$Z$51=AE25,$AC$47:$AC$51))</f>
        <v>0</v>
      </c>
      <c r="AJ25" s="5"/>
      <c r="AK25" s="5"/>
      <c r="AL25" s="9"/>
      <c r="AM25"/>
    </row>
    <row r="26" spans="2:39" s="89" customFormat="1" x14ac:dyDescent="0.2">
      <c r="B26" s="92"/>
      <c r="C26" s="94"/>
      <c r="D26" s="104"/>
      <c r="E26" s="56"/>
      <c r="F26" s="102"/>
      <c r="G26" s="96"/>
      <c r="H26" s="107"/>
      <c r="I26" s="56"/>
      <c r="J26" s="102"/>
      <c r="K26" s="96"/>
      <c r="L26" s="107"/>
      <c r="M26" s="56"/>
      <c r="N26" s="102"/>
      <c r="O26" s="96"/>
      <c r="P26" s="107"/>
      <c r="Q26" s="56"/>
      <c r="R26" s="102"/>
      <c r="S26" s="96"/>
      <c r="T26" s="107"/>
      <c r="U26" s="56"/>
      <c r="V26" s="102"/>
      <c r="W26" s="96"/>
      <c r="X26" s="107"/>
      <c r="Y26" s="47"/>
      <c r="Z26" s="92"/>
      <c r="AA26" s="94"/>
      <c r="AB26" s="104"/>
      <c r="AC26" s="47"/>
      <c r="AE26" s="5">
        <v>20</v>
      </c>
      <c r="AF26" s="94"/>
      <c r="AG26" s="9" t="str">
        <f>January!AG26</f>
        <v>Cable Bill</v>
      </c>
      <c r="AH26">
        <f t="array" ref="AH26">SUM(IF($B$7:$B$11=AE26,$E$7:$E$11),IF($F$7:$F$11=AE26,$I$7:$I$11),IF($J$7:$J$11=AE26,$M$7:$M$11),IF($N$7:$N$11=AE26,$Q$7:$Q$11),IF($R$7:$R$11=AE26,$U$7:$U$11),IF($V$7:$V$11=AE26,$Y$7:$Y$11),IF($Z$7:$Z$11=AE26,$AC$7:$AC$11),
IF($B$15:$B$19=AE26,$E$15:$E$19),IF($F$15:$F$19=AE26,$I$15:$I$19),IF($J$15:$J$19=AE26,$M$15:$M$19),IF($N$15:$N$19=AE26,$Q$15:$Q$19),IF($R$15:$R$19=AE26,$U$15:$U$19),IF($V$15:$V$19=AE26,$Y$15:$Y$19),IF($Z$15:$Z$19=AE26,$AC$15:$AC$19),
IF($B$23:$B$27=AE26,$E$23:$E$27),IF($F$23:$F$27=AE26,$I$23:$I$27),IF($J$23:$J$27=AE26,$M$23:$M$27),IF($N$23:$N$27=AE26,$Q$23:$Q$27),IF($R$23:$R$27=AE26,$U$23:$U$27),IF($V$23:$V$27=AE26,$Y$23:$Y$27),IF($Z$23:$Z$27=AE26,$AC$23:$AC$27),
IF($B$31:$B$35=AE26,$E$31:$E$35),IF($F$31:$F$35=AE26,$I$31:$I$35),IF($J$31:$J$35=AE26,$M$31:$M$35),IF($N$31:$N$35=AE26,$Q$31:$Q$35),IF($R$31:$R$35=AE26,$U$31:$U$35),IF($V$31:$V$35=AE26,$Y$31:$Y$35),IF($Z$31:$Z$35=AE26,$AC$31:$AC$35),
IF($B$39:$B$43=AE26,$E$39:$E$43),IF($F$39:$F$43=AE26,$I$39:$I$43),IF($J$39:$J$43=AE26,$M$39:$M$43),IF($N$39:$N$43=AE26,$Q$39:$Q$43),IF($R$39:$R$43=AE26,$U$39:$U$43),IF($V$39:$V$43=AE26,$Y$39:$Y$43),IF($Z$39:$Z$43=AE26,$AC$39:$AC$43),
IF($B$47:$B$51=AE26,$E$47:$E$51),IF($F$47:$F$51=AE26,$I$47:$I$51),IF($J$47:$J$51=AE26,$M$47:$M$51),IF($N$47:$N$51=AE26,$Q$47:$Q$51),IF($R$47:$R$51=AE26,$U$47:$U$51),IF($V$47:$V$51=AE26,$Y$47:$Y$51),IF($Z$47:$Z$51=AE26,$AC$47:$AC$51))</f>
        <v>0</v>
      </c>
      <c r="AJ26" s="5"/>
      <c r="AK26" s="5"/>
      <c r="AL26" s="9"/>
      <c r="AM26"/>
    </row>
    <row r="27" spans="2:39" s="89" customFormat="1" x14ac:dyDescent="0.2">
      <c r="B27" s="92"/>
      <c r="C27" s="94"/>
      <c r="D27" s="104"/>
      <c r="E27" s="56"/>
      <c r="F27" s="102"/>
      <c r="G27" s="96"/>
      <c r="H27" s="107"/>
      <c r="I27" s="56"/>
      <c r="J27" s="102"/>
      <c r="K27" s="96"/>
      <c r="L27" s="107"/>
      <c r="M27" s="56"/>
      <c r="N27" s="102"/>
      <c r="O27" s="96"/>
      <c r="P27" s="107"/>
      <c r="Q27" s="56"/>
      <c r="R27" s="102"/>
      <c r="S27" s="96"/>
      <c r="T27" s="107"/>
      <c r="U27" s="56"/>
      <c r="V27" s="102"/>
      <c r="W27" s="96"/>
      <c r="X27" s="107"/>
      <c r="Y27" s="47"/>
      <c r="Z27" s="92"/>
      <c r="AA27" s="94"/>
      <c r="AB27" s="104"/>
      <c r="AC27" s="47"/>
      <c r="AE27" s="5">
        <v>21</v>
      </c>
      <c r="AF27" s="94"/>
      <c r="AG27" s="9" t="str">
        <f>January!AG27</f>
        <v>Auto Maint.</v>
      </c>
      <c r="AH27">
        <f t="array" ref="AH27">SUM(IF($B$7:$B$11=AE27,$E$7:$E$11),IF($F$7:$F$11=AE27,$I$7:$I$11),IF($J$7:$J$11=AE27,$M$7:$M$11),IF($N$7:$N$11=AE27,$Q$7:$Q$11),IF($R$7:$R$11=AE27,$U$7:$U$11),IF($V$7:$V$11=AE27,$Y$7:$Y$11),IF($Z$7:$Z$11=AE27,$AC$7:$AC$11),
IF($B$15:$B$19=AE27,$E$15:$E$19),IF($F$15:$F$19=AE27,$I$15:$I$19),IF($J$15:$J$19=AE27,$M$15:$M$19),IF($N$15:$N$19=AE27,$Q$15:$Q$19),IF($R$15:$R$19=AE27,$U$15:$U$19),IF($V$15:$V$19=AE27,$Y$15:$Y$19),IF($Z$15:$Z$19=AE27,$AC$15:$AC$19),
IF($B$23:$B$27=AE27,$E$23:$E$27),IF($F$23:$F$27=AE27,$I$23:$I$27),IF($J$23:$J$27=AE27,$M$23:$M$27),IF($N$23:$N$27=AE27,$Q$23:$Q$27),IF($R$23:$R$27=AE27,$U$23:$U$27),IF($V$23:$V$27=AE27,$Y$23:$Y$27),IF($Z$23:$Z$27=AE27,$AC$23:$AC$27),
IF($B$31:$B$35=AE27,$E$31:$E$35),IF($F$31:$F$35=AE27,$I$31:$I$35),IF($J$31:$J$35=AE27,$M$31:$M$35),IF($N$31:$N$35=AE27,$Q$31:$Q$35),IF($R$31:$R$35=AE27,$U$31:$U$35),IF($V$31:$V$35=AE27,$Y$31:$Y$35),IF($Z$31:$Z$35=AE27,$AC$31:$AC$35),
IF($B$39:$B$43=AE27,$E$39:$E$43),IF($F$39:$F$43=AE27,$I$39:$I$43),IF($J$39:$J$43=AE27,$M$39:$M$43),IF($N$39:$N$43=AE27,$Q$39:$Q$43),IF($R$39:$R$43=AE27,$U$39:$U$43),IF($V$39:$V$43=AE27,$Y$39:$Y$43),IF($Z$39:$Z$43=AE27,$AC$39:$AC$43),
IF($B$47:$B$51=AE27,$E$47:$E$51),IF($F$47:$F$51=AE27,$I$47:$I$51),IF($J$47:$J$51=AE27,$M$47:$M$51),IF($N$47:$N$51=AE27,$Q$47:$Q$51),IF($R$47:$R$51=AE27,$U$47:$U$51),IF($V$47:$V$51=AE27,$Y$47:$Y$51),IF($Z$47:$Z$51=AE27,$AC$47:$AC$51))</f>
        <v>0</v>
      </c>
      <c r="AJ27" s="5"/>
      <c r="AK27" s="5"/>
      <c r="AL27" s="9"/>
      <c r="AM27"/>
    </row>
    <row r="28" spans="2:39" s="89" customFormat="1" x14ac:dyDescent="0.2">
      <c r="B28" s="190">
        <f>Z20+1</f>
        <v>12</v>
      </c>
      <c r="C28" s="191"/>
      <c r="D28" s="104" t="s">
        <v>51</v>
      </c>
      <c r="E28" s="47">
        <f t="array" ref="E28">AC20+SUM(IF(C23:C27=1,E23:E27))</f>
        <v>1200</v>
      </c>
      <c r="F28" s="173">
        <f>B28+1</f>
        <v>13</v>
      </c>
      <c r="G28" s="174"/>
      <c r="H28" s="107" t="s">
        <v>51</v>
      </c>
      <c r="I28" s="56">
        <f t="array" ref="I28">E28+SUM(IF(G23:G27=1,I23:I27))</f>
        <v>1200</v>
      </c>
      <c r="J28" s="173">
        <f>F28+1</f>
        <v>14</v>
      </c>
      <c r="K28" s="174"/>
      <c r="L28" s="107" t="s">
        <v>51</v>
      </c>
      <c r="M28" s="56">
        <f t="array" ref="M28">I28+SUM(IF(K23:K27=1,M23:M27))</f>
        <v>1200</v>
      </c>
      <c r="N28" s="173">
        <f>J28+1</f>
        <v>15</v>
      </c>
      <c r="O28" s="174"/>
      <c r="P28" s="107" t="s">
        <v>51</v>
      </c>
      <c r="Q28" s="56">
        <f t="array" ref="Q28">M28+SUM(IF(O23:O27=1,Q23:Q27))</f>
        <v>1200</v>
      </c>
      <c r="R28" s="190">
        <f>N28+1</f>
        <v>16</v>
      </c>
      <c r="S28" s="191"/>
      <c r="T28" s="104" t="s">
        <v>51</v>
      </c>
      <c r="U28" s="47">
        <f t="array" ref="U28">Q28+SUM(IF(S23:S27=1,U23:U27))</f>
        <v>1200</v>
      </c>
      <c r="V28" s="190">
        <f>R28+1</f>
        <v>17</v>
      </c>
      <c r="W28" s="191"/>
      <c r="X28" s="104" t="s">
        <v>51</v>
      </c>
      <c r="Y28" s="47">
        <f t="array" ref="Y28">U28+SUM(IF(W23:W27=1,Y23:Y27))</f>
        <v>1200</v>
      </c>
      <c r="Z28" s="190">
        <f>V28+1</f>
        <v>18</v>
      </c>
      <c r="AA28" s="191"/>
      <c r="AB28" s="104" t="s">
        <v>51</v>
      </c>
      <c r="AC28" s="47">
        <f t="array" ref="AC28">Y28+SUM(IF(AA23:AA27=1,AC23:AC27))</f>
        <v>1200</v>
      </c>
      <c r="AE28" s="5">
        <v>22</v>
      </c>
      <c r="AF28" s="94"/>
      <c r="AG28" s="9" t="str">
        <f>January!AG28</f>
        <v>Auto Loan</v>
      </c>
      <c r="AH28">
        <f t="array" ref="AH28">SUM(IF($B$7:$B$11=AE28,$E$7:$E$11),IF($F$7:$F$11=AE28,$I$7:$I$11),IF($J$7:$J$11=AE28,$M$7:$M$11),IF($N$7:$N$11=AE28,$Q$7:$Q$11),IF($R$7:$R$11=AE28,$U$7:$U$11),IF($V$7:$V$11=AE28,$Y$7:$Y$11),IF($Z$7:$Z$11=AE28,$AC$7:$AC$11),
IF($B$15:$B$19=AE28,$E$15:$E$19),IF($F$15:$F$19=AE28,$I$15:$I$19),IF($J$15:$J$19=AE28,$M$15:$M$19),IF($N$15:$N$19=AE28,$Q$15:$Q$19),IF($R$15:$R$19=AE28,$U$15:$U$19),IF($V$15:$V$19=AE28,$Y$15:$Y$19),IF($Z$15:$Z$19=AE28,$AC$15:$AC$19),
IF($B$23:$B$27=AE28,$E$23:$E$27),IF($F$23:$F$27=AE28,$I$23:$I$27),IF($J$23:$J$27=AE28,$M$23:$M$27),IF($N$23:$N$27=AE28,$Q$23:$Q$27),IF($R$23:$R$27=AE28,$U$23:$U$27),IF($V$23:$V$27=AE28,$Y$23:$Y$27),IF($Z$23:$Z$27=AE28,$AC$23:$AC$27),
IF($B$31:$B$35=AE28,$E$31:$E$35),IF($F$31:$F$35=AE28,$I$31:$I$35),IF($J$31:$J$35=AE28,$M$31:$M$35),IF($N$31:$N$35=AE28,$Q$31:$Q$35),IF($R$31:$R$35=AE28,$U$31:$U$35),IF($V$31:$V$35=AE28,$Y$31:$Y$35),IF($Z$31:$Z$35=AE28,$AC$31:$AC$35),
IF($B$39:$B$43=AE28,$E$39:$E$43),IF($F$39:$F$43=AE28,$I$39:$I$43),IF($J$39:$J$43=AE28,$M$39:$M$43),IF($N$39:$N$43=AE28,$Q$39:$Q$43),IF($R$39:$R$43=AE28,$U$39:$U$43),IF($V$39:$V$43=AE28,$Y$39:$Y$43),IF($Z$39:$Z$43=AE28,$AC$39:$AC$43),
IF($B$47:$B$51=AE28,$E$47:$E$51),IF($F$47:$F$51=AE28,$I$47:$I$51),IF($J$47:$J$51=AE28,$M$47:$M$51),IF($N$47:$N$51=AE28,$Q$47:$Q$51),IF($R$47:$R$51=AE28,$U$47:$U$51),IF($V$47:$V$51=AE28,$Y$47:$Y$51),IF($Z$47:$Z$51=AE28,$AC$47:$AC$51))</f>
        <v>0</v>
      </c>
      <c r="AJ28" s="5"/>
      <c r="AK28" s="5"/>
      <c r="AL28" s="9"/>
      <c r="AM28"/>
    </row>
    <row r="29" spans="2:39" s="89" customFormat="1" x14ac:dyDescent="0.2">
      <c r="B29" s="190"/>
      <c r="C29" s="191"/>
      <c r="D29" s="104" t="s">
        <v>60</v>
      </c>
      <c r="E29" s="21">
        <f t="array" ref="E29">AC21+SUM(IF(C23:C27=2,E23:E27))-SUM(IF(B23:B27={33},E23:E27))</f>
        <v>5000</v>
      </c>
      <c r="F29" s="173"/>
      <c r="G29" s="174"/>
      <c r="H29" s="107" t="s">
        <v>60</v>
      </c>
      <c r="I29" s="152">
        <f t="array" ref="I29">E29+SUM(IF(G23:G27=2,I23:I27))-SUM(IF(F23:F27={33},I23:I27))</f>
        <v>5000</v>
      </c>
      <c r="J29" s="173"/>
      <c r="K29" s="174"/>
      <c r="L29" s="107" t="s">
        <v>60</v>
      </c>
      <c r="M29" s="152">
        <f t="array" ref="M29">I29+SUM(IF(K23:K27=2,M23:M27))-SUM(IF(J23:J27={33},M23:M27))</f>
        <v>5000</v>
      </c>
      <c r="N29" s="173"/>
      <c r="O29" s="174"/>
      <c r="P29" s="107" t="s">
        <v>60</v>
      </c>
      <c r="Q29" s="152">
        <f t="array" ref="Q29">M29+SUM(IF(O23:O27=2,Q23:Q27))-SUM(IF(N23:N27={33},Q23:Q27))</f>
        <v>5000</v>
      </c>
      <c r="R29" s="190"/>
      <c r="S29" s="191"/>
      <c r="T29" s="104" t="s">
        <v>60</v>
      </c>
      <c r="U29" s="21">
        <f t="array" ref="U29">Q29+SUM(IF(S23:S27=2,U23:U27))-SUM(IF(R23:R27={33},U23:U27))</f>
        <v>5000</v>
      </c>
      <c r="V29" s="190"/>
      <c r="W29" s="191"/>
      <c r="X29" s="104" t="s">
        <v>60</v>
      </c>
      <c r="Y29" s="21">
        <f t="array" ref="Y29">U29+SUM(IF(W23:W27=2,Y23:Y27))-SUM(IF(V23:V27={33},Y23:Y27))</f>
        <v>5000</v>
      </c>
      <c r="Z29" s="190"/>
      <c r="AA29" s="191"/>
      <c r="AB29" s="104" t="s">
        <v>60</v>
      </c>
      <c r="AC29" s="21">
        <f t="array" ref="AC29">Y29+SUM(IF(AA23:AA27=2,AC23:AC27))-SUM(IF(Z23:Z27={33},AC23:AC27))</f>
        <v>5000</v>
      </c>
      <c r="AE29" s="5">
        <v>23</v>
      </c>
      <c r="AF29" s="94"/>
      <c r="AG29" s="9" t="str">
        <f>January!AG29</f>
        <v>Medical</v>
      </c>
      <c r="AH29">
        <f t="array" ref="AH29">SUM(IF($B$7:$B$11=AE29,$E$7:$E$11),IF($F$7:$F$11=AE29,$I$7:$I$11),IF($J$7:$J$11=AE29,$M$7:$M$11),IF($N$7:$N$11=AE29,$Q$7:$Q$11),IF($R$7:$R$11=AE29,$U$7:$U$11),IF($V$7:$V$11=AE29,$Y$7:$Y$11),IF($Z$7:$Z$11=AE29,$AC$7:$AC$11),
IF($B$15:$B$19=AE29,$E$15:$E$19),IF($F$15:$F$19=AE29,$I$15:$I$19),IF($J$15:$J$19=AE29,$M$15:$M$19),IF($N$15:$N$19=AE29,$Q$15:$Q$19),IF($R$15:$R$19=AE29,$U$15:$U$19),IF($V$15:$V$19=AE29,$Y$15:$Y$19),IF($Z$15:$Z$19=AE29,$AC$15:$AC$19),
IF($B$23:$B$27=AE29,$E$23:$E$27),IF($F$23:$F$27=AE29,$I$23:$I$27),IF($J$23:$J$27=AE29,$M$23:$M$27),IF($N$23:$N$27=AE29,$Q$23:$Q$27),IF($R$23:$R$27=AE29,$U$23:$U$27),IF($V$23:$V$27=AE29,$Y$23:$Y$27),IF($Z$23:$Z$27=AE29,$AC$23:$AC$27),
IF($B$31:$B$35=AE29,$E$31:$E$35),IF($F$31:$F$35=AE29,$I$31:$I$35),IF($J$31:$J$35=AE29,$M$31:$M$35),IF($N$31:$N$35=AE29,$Q$31:$Q$35),IF($R$31:$R$35=AE29,$U$31:$U$35),IF($V$31:$V$35=AE29,$Y$31:$Y$35),IF($Z$31:$Z$35=AE29,$AC$31:$AC$35),
IF($B$39:$B$43=AE29,$E$39:$E$43),IF($F$39:$F$43=AE29,$I$39:$I$43),IF($J$39:$J$43=AE29,$M$39:$M$43),IF($N$39:$N$43=AE29,$Q$39:$Q$43),IF($R$39:$R$43=AE29,$U$39:$U$43),IF($V$39:$V$43=AE29,$Y$39:$Y$43),IF($Z$39:$Z$43=AE29,$AC$39:$AC$43),
IF($B$47:$B$51=AE29,$E$47:$E$51),IF($F$47:$F$51=AE29,$I$47:$I$51),IF($J$47:$J$51=AE29,$M$47:$M$51),IF($N$47:$N$51=AE29,$Q$47:$Q$51),IF($R$47:$R$51=AE29,$U$47:$U$51),IF($V$47:$V$51=AE29,$Y$47:$Y$51),IF($Z$47:$Z$51=AE29,$AC$47:$AC$51))</f>
        <v>0</v>
      </c>
      <c r="AJ29" s="5"/>
      <c r="AK29" s="5"/>
      <c r="AL29" s="9"/>
      <c r="AM29"/>
    </row>
    <row r="30" spans="2:39" ht="13.5" thickBot="1" x14ac:dyDescent="0.25">
      <c r="B30" s="192"/>
      <c r="C30" s="193"/>
      <c r="D30" s="105" t="s">
        <v>48</v>
      </c>
      <c r="E30" s="25">
        <f t="array" ref="E30">AC22+SUM(IF(C23:C27=3,E23:E27))-SUM(IF(B23:B27={34},E23:E27))</f>
        <v>-800</v>
      </c>
      <c r="F30" s="175"/>
      <c r="G30" s="176"/>
      <c r="H30" s="153" t="s">
        <v>48</v>
      </c>
      <c r="I30" s="154">
        <f t="array" ref="I30">E30+SUM(IF(G23:G27=3,I23:I27))-SUM(IF(F23:F27={34},I23:I27))</f>
        <v>-800</v>
      </c>
      <c r="J30" s="175"/>
      <c r="K30" s="176"/>
      <c r="L30" s="153" t="s">
        <v>48</v>
      </c>
      <c r="M30" s="154">
        <f t="array" ref="M30">I30+SUM(IF(K23:K27=3,M23:M27))-SUM(IF(J23:J27={34},M23:M27))</f>
        <v>-800</v>
      </c>
      <c r="N30" s="175"/>
      <c r="O30" s="176"/>
      <c r="P30" s="153" t="s">
        <v>48</v>
      </c>
      <c r="Q30" s="154">
        <f t="array" ref="Q30">M30+SUM(IF(O23:O27=3,Q23:Q27))-SUM(IF(N23:N27={34},Q23:Q27))</f>
        <v>-800</v>
      </c>
      <c r="R30" s="192"/>
      <c r="S30" s="193"/>
      <c r="T30" s="105" t="s">
        <v>48</v>
      </c>
      <c r="U30" s="25">
        <f t="array" ref="U30">Q30+SUM(IF(S23:S27=3,U23:U27))-SUM(IF(R23:R27={34},U23:U27))</f>
        <v>-800</v>
      </c>
      <c r="V30" s="192"/>
      <c r="W30" s="193"/>
      <c r="X30" s="105" t="s">
        <v>48</v>
      </c>
      <c r="Y30" s="25">
        <f t="array" ref="Y30">U30+SUM(IF(W23:W27=3,Y23:Y27))-SUM(IF(V23:V27={34},Y23:Y27))</f>
        <v>-800</v>
      </c>
      <c r="Z30" s="192"/>
      <c r="AA30" s="193"/>
      <c r="AB30" s="105" t="s">
        <v>48</v>
      </c>
      <c r="AC30" s="25">
        <f t="array" ref="AC30">Y30+SUM(IF(AA23:AA27=3,AC23:AC27))-SUM(IF(Z23:Z27={34},AC23:AC27))</f>
        <v>-800</v>
      </c>
      <c r="AE30" s="5">
        <v>24</v>
      </c>
      <c r="AF30" s="94"/>
      <c r="AG30" s="9" t="str">
        <f>January!AG30</f>
        <v>HairCare</v>
      </c>
      <c r="AH30">
        <f t="array" ref="AH30">SUM(IF($B$7:$B$11=AE30,$E$7:$E$11),IF($F$7:$F$11=AE30,$I$7:$I$11),IF($J$7:$J$11=AE30,$M$7:$M$11),IF($N$7:$N$11=AE30,$Q$7:$Q$11),IF($R$7:$R$11=AE30,$U$7:$U$11),IF($V$7:$V$11=AE30,$Y$7:$Y$11),IF($Z$7:$Z$11=AE30,$AC$7:$AC$11),
IF($B$15:$B$19=AE30,$E$15:$E$19),IF($F$15:$F$19=AE30,$I$15:$I$19),IF($J$15:$J$19=AE30,$M$15:$M$19),IF($N$15:$N$19=AE30,$Q$15:$Q$19),IF($R$15:$R$19=AE30,$U$15:$U$19),IF($V$15:$V$19=AE30,$Y$15:$Y$19),IF($Z$15:$Z$19=AE30,$AC$15:$AC$19),
IF($B$23:$B$27=AE30,$E$23:$E$27),IF($F$23:$F$27=AE30,$I$23:$I$27),IF($J$23:$J$27=AE30,$M$23:$M$27),IF($N$23:$N$27=AE30,$Q$23:$Q$27),IF($R$23:$R$27=AE30,$U$23:$U$27),IF($V$23:$V$27=AE30,$Y$23:$Y$27),IF($Z$23:$Z$27=AE30,$AC$23:$AC$27),
IF($B$31:$B$35=AE30,$E$31:$E$35),IF($F$31:$F$35=AE30,$I$31:$I$35),IF($J$31:$J$35=AE30,$M$31:$M$35),IF($N$31:$N$35=AE30,$Q$31:$Q$35),IF($R$31:$R$35=AE30,$U$31:$U$35),IF($V$31:$V$35=AE30,$Y$31:$Y$35),IF($Z$31:$Z$35=AE30,$AC$31:$AC$35),
IF($B$39:$B$43=AE30,$E$39:$E$43),IF($F$39:$F$43=AE30,$I$39:$I$43),IF($J$39:$J$43=AE30,$M$39:$M$43),IF($N$39:$N$43=AE30,$Q$39:$Q$43),IF($R$39:$R$43=AE30,$U$39:$U$43),IF($V$39:$V$43=AE30,$Y$39:$Y$43),IF($Z$39:$Z$43=AE30,$AC$39:$AC$43),
IF($B$47:$B$51=AE30,$E$47:$E$51),IF($F$47:$F$51=AE30,$I$47:$I$51),IF($J$47:$J$51=AE30,$M$47:$M$51),IF($N$47:$N$51=AE30,$Q$47:$Q$51),IF($R$47:$R$51=AE30,$U$47:$U$51),IF($V$47:$V$51=AE30,$Y$47:$Y$51),IF($Z$47:$Z$51=AE30,$AC$47:$AC$51))</f>
        <v>0</v>
      </c>
      <c r="AJ30" s="5"/>
      <c r="AK30" s="5"/>
      <c r="AL30" s="9"/>
    </row>
    <row r="31" spans="2:39" s="89" customFormat="1" x14ac:dyDescent="0.2">
      <c r="B31" s="91"/>
      <c r="C31" s="110"/>
      <c r="D31" s="103"/>
      <c r="E31" s="60"/>
      <c r="F31" s="102"/>
      <c r="G31" s="96"/>
      <c r="H31" s="107"/>
      <c r="I31" s="56"/>
      <c r="J31" s="102"/>
      <c r="K31" s="96"/>
      <c r="L31" s="107"/>
      <c r="M31" s="56"/>
      <c r="N31" s="102"/>
      <c r="O31" s="96"/>
      <c r="P31" s="107"/>
      <c r="Q31" s="56"/>
      <c r="R31" s="92"/>
      <c r="S31" s="94"/>
      <c r="T31" s="104"/>
      <c r="U31" s="47"/>
      <c r="V31" s="92"/>
      <c r="W31" s="94"/>
      <c r="X31" s="104"/>
      <c r="Y31" s="47"/>
      <c r="Z31" s="91"/>
      <c r="AA31" s="110"/>
      <c r="AB31" s="103"/>
      <c r="AC31" s="60"/>
      <c r="AE31" s="5">
        <v>25</v>
      </c>
      <c r="AF31" s="94"/>
      <c r="AG31" s="9" t="str">
        <f>January!AG31</f>
        <v>Clothing</v>
      </c>
      <c r="AH31">
        <f t="array" ref="AH31">SUM(IF($B$7:$B$11=AE31,$E$7:$E$11),IF($F$7:$F$11=AE31,$I$7:$I$11),IF($J$7:$J$11=AE31,$M$7:$M$11),IF($N$7:$N$11=AE31,$Q$7:$Q$11),IF($R$7:$R$11=AE31,$U$7:$U$11),IF($V$7:$V$11=AE31,$Y$7:$Y$11),IF($Z$7:$Z$11=AE31,$AC$7:$AC$11),
IF($B$15:$B$19=AE31,$E$15:$E$19),IF($F$15:$F$19=AE31,$I$15:$I$19),IF($J$15:$J$19=AE31,$M$15:$M$19),IF($N$15:$N$19=AE31,$Q$15:$Q$19),IF($R$15:$R$19=AE31,$U$15:$U$19),IF($V$15:$V$19=AE31,$Y$15:$Y$19),IF($Z$15:$Z$19=AE31,$AC$15:$AC$19),
IF($B$23:$B$27=AE31,$E$23:$E$27),IF($F$23:$F$27=AE31,$I$23:$I$27),IF($J$23:$J$27=AE31,$M$23:$M$27),IF($N$23:$N$27=AE31,$Q$23:$Q$27),IF($R$23:$R$27=AE31,$U$23:$U$27),IF($V$23:$V$27=AE31,$Y$23:$Y$27),IF($Z$23:$Z$27=AE31,$AC$23:$AC$27),
IF($B$31:$B$35=AE31,$E$31:$E$35),IF($F$31:$F$35=AE31,$I$31:$I$35),IF($J$31:$J$35=AE31,$M$31:$M$35),IF($N$31:$N$35=AE31,$Q$31:$Q$35),IF($R$31:$R$35=AE31,$U$31:$U$35),IF($V$31:$V$35=AE31,$Y$31:$Y$35),IF($Z$31:$Z$35=AE31,$AC$31:$AC$35),
IF($B$39:$B$43=AE31,$E$39:$E$43),IF($F$39:$F$43=AE31,$I$39:$I$43),IF($J$39:$J$43=AE31,$M$39:$M$43),IF($N$39:$N$43=AE31,$Q$39:$Q$43),IF($R$39:$R$43=AE31,$U$39:$U$43),IF($V$39:$V$43=AE31,$Y$39:$Y$43),IF($Z$39:$Z$43=AE31,$AC$39:$AC$43),
IF($B$47:$B$51=AE31,$E$47:$E$51),IF($F$47:$F$51=AE31,$I$47:$I$51),IF($J$47:$J$51=AE31,$M$47:$M$51),IF($N$47:$N$51=AE31,$Q$47:$Q$51),IF($R$47:$R$51=AE31,$U$47:$U$51),IF($V$47:$V$51=AE31,$Y$47:$Y$51),IF($Z$47:$Z$51=AE31,$AC$47:$AC$51))</f>
        <v>0</v>
      </c>
      <c r="AJ31" s="5"/>
      <c r="AK31" s="5"/>
      <c r="AL31" s="9"/>
      <c r="AM31"/>
    </row>
    <row r="32" spans="2:39" s="89" customFormat="1" x14ac:dyDescent="0.2">
      <c r="B32" s="92"/>
      <c r="C32" s="94"/>
      <c r="D32" s="104"/>
      <c r="E32" s="47"/>
      <c r="F32" s="102"/>
      <c r="G32" s="96"/>
      <c r="H32" s="107"/>
      <c r="I32" s="56"/>
      <c r="J32" s="102"/>
      <c r="K32" s="96"/>
      <c r="L32" s="107"/>
      <c r="M32" s="56"/>
      <c r="N32" s="102"/>
      <c r="O32" s="96"/>
      <c r="P32" s="107"/>
      <c r="Q32" s="56"/>
      <c r="R32" s="92"/>
      <c r="S32" s="94"/>
      <c r="T32" s="104"/>
      <c r="U32" s="47"/>
      <c r="V32" s="92"/>
      <c r="W32" s="94"/>
      <c r="X32" s="104"/>
      <c r="Y32" s="47"/>
      <c r="Z32" s="92"/>
      <c r="AA32" s="94"/>
      <c r="AB32" s="104"/>
      <c r="AC32" s="47"/>
      <c r="AE32" s="5">
        <v>26</v>
      </c>
      <c r="AF32" s="94"/>
      <c r="AG32" s="9" t="str">
        <f>January!AG32</f>
        <v>DayCare/School</v>
      </c>
      <c r="AH32">
        <f t="array" ref="AH32">SUM(IF($B$7:$B$11=AE32,$E$7:$E$11),IF($F$7:$F$11=AE32,$I$7:$I$11),IF($J$7:$J$11=AE32,$M$7:$M$11),IF($N$7:$N$11=AE32,$Q$7:$Q$11),IF($R$7:$R$11=AE32,$U$7:$U$11),IF($V$7:$V$11=AE32,$Y$7:$Y$11),IF($Z$7:$Z$11=AE32,$AC$7:$AC$11),
IF($B$15:$B$19=AE32,$E$15:$E$19),IF($F$15:$F$19=AE32,$I$15:$I$19),IF($J$15:$J$19=AE32,$M$15:$M$19),IF($N$15:$N$19=AE32,$Q$15:$Q$19),IF($R$15:$R$19=AE32,$U$15:$U$19),IF($V$15:$V$19=AE32,$Y$15:$Y$19),IF($Z$15:$Z$19=AE32,$AC$15:$AC$19),
IF($B$23:$B$27=AE32,$E$23:$E$27),IF($F$23:$F$27=AE32,$I$23:$I$27),IF($J$23:$J$27=AE32,$M$23:$M$27),IF($N$23:$N$27=AE32,$Q$23:$Q$27),IF($R$23:$R$27=AE32,$U$23:$U$27),IF($V$23:$V$27=AE32,$Y$23:$Y$27),IF($Z$23:$Z$27=AE32,$AC$23:$AC$27),
IF($B$31:$B$35=AE32,$E$31:$E$35),IF($F$31:$F$35=AE32,$I$31:$I$35),IF($J$31:$J$35=AE32,$M$31:$M$35),IF($N$31:$N$35=AE32,$Q$31:$Q$35),IF($R$31:$R$35=AE32,$U$31:$U$35),IF($V$31:$V$35=AE32,$Y$31:$Y$35),IF($Z$31:$Z$35=AE32,$AC$31:$AC$35),
IF($B$39:$B$43=AE32,$E$39:$E$43),IF($F$39:$F$43=AE32,$I$39:$I$43),IF($J$39:$J$43=AE32,$M$39:$M$43),IF($N$39:$N$43=AE32,$Q$39:$Q$43),IF($R$39:$R$43=AE32,$U$39:$U$43),IF($V$39:$V$43=AE32,$Y$39:$Y$43),IF($Z$39:$Z$43=AE32,$AC$39:$AC$43),
IF($B$47:$B$51=AE32,$E$47:$E$51),IF($F$47:$F$51=AE32,$I$47:$I$51),IF($J$47:$J$51=AE32,$M$47:$M$51),IF($N$47:$N$51=AE32,$Q$47:$Q$51),IF($R$47:$R$51=AE32,$U$47:$U$51),IF($V$47:$V$51=AE32,$Y$47:$Y$51),IF($Z$47:$Z$51=AE32,$AC$47:$AC$51))</f>
        <v>0</v>
      </c>
      <c r="AJ32" s="5"/>
      <c r="AK32" s="22"/>
      <c r="AL32" s="19"/>
      <c r="AM32"/>
    </row>
    <row r="33" spans="2:39" s="89" customFormat="1" x14ac:dyDescent="0.2">
      <c r="B33" s="92"/>
      <c r="C33" s="94"/>
      <c r="D33" s="104"/>
      <c r="E33" s="47"/>
      <c r="F33" s="102"/>
      <c r="G33" s="96"/>
      <c r="H33" s="107"/>
      <c r="I33" s="56"/>
      <c r="J33" s="102"/>
      <c r="K33" s="96"/>
      <c r="L33" s="107"/>
      <c r="M33" s="56"/>
      <c r="N33" s="102"/>
      <c r="O33" s="96"/>
      <c r="P33" s="107"/>
      <c r="Q33" s="56"/>
      <c r="R33" s="92"/>
      <c r="S33" s="94"/>
      <c r="T33" s="104"/>
      <c r="U33" s="47"/>
      <c r="V33" s="92"/>
      <c r="W33" s="94"/>
      <c r="X33" s="104"/>
      <c r="Y33" s="47"/>
      <c r="Z33" s="92"/>
      <c r="AA33" s="94"/>
      <c r="AB33" s="104"/>
      <c r="AC33" s="47"/>
      <c r="AE33" s="5">
        <v>27</v>
      </c>
      <c r="AF33" s="94"/>
      <c r="AG33" s="9" t="str">
        <f>January!AG33</f>
        <v>Car Insurance</v>
      </c>
      <c r="AH33">
        <f t="array" ref="AH33">SUM(IF($B$7:$B$11=AE33,$E$7:$E$11),IF($F$7:$F$11=AE33,$I$7:$I$11),IF($J$7:$J$11=AE33,$M$7:$M$11),IF($N$7:$N$11=AE33,$Q$7:$Q$11),IF($R$7:$R$11=AE33,$U$7:$U$11),IF($V$7:$V$11=AE33,$Y$7:$Y$11),IF($Z$7:$Z$11=AE33,$AC$7:$AC$11),
IF($B$15:$B$19=AE33,$E$15:$E$19),IF($F$15:$F$19=AE33,$I$15:$I$19),IF($J$15:$J$19=AE33,$M$15:$M$19),IF($N$15:$N$19=AE33,$Q$15:$Q$19),IF($R$15:$R$19=AE33,$U$15:$U$19),IF($V$15:$V$19=AE33,$Y$15:$Y$19),IF($Z$15:$Z$19=AE33,$AC$15:$AC$19),
IF($B$23:$B$27=AE33,$E$23:$E$27),IF($F$23:$F$27=AE33,$I$23:$I$27),IF($J$23:$J$27=AE33,$M$23:$M$27),IF($N$23:$N$27=AE33,$Q$23:$Q$27),IF($R$23:$R$27=AE33,$U$23:$U$27),IF($V$23:$V$27=AE33,$Y$23:$Y$27),IF($Z$23:$Z$27=AE33,$AC$23:$AC$27),
IF($B$31:$B$35=AE33,$E$31:$E$35),IF($F$31:$F$35=AE33,$I$31:$I$35),IF($J$31:$J$35=AE33,$M$31:$M$35),IF($N$31:$N$35=AE33,$Q$31:$Q$35),IF($R$31:$R$35=AE33,$U$31:$U$35),IF($V$31:$V$35=AE33,$Y$31:$Y$35),IF($Z$31:$Z$35=AE33,$AC$31:$AC$35),
IF($B$39:$B$43=AE33,$E$39:$E$43),IF($F$39:$F$43=AE33,$I$39:$I$43),IF($J$39:$J$43=AE33,$M$39:$M$43),IF($N$39:$N$43=AE33,$Q$39:$Q$43),IF($R$39:$R$43=AE33,$U$39:$U$43),IF($V$39:$V$43=AE33,$Y$39:$Y$43),IF($Z$39:$Z$43=AE33,$AC$39:$AC$43),
IF($B$47:$B$51=AE33,$E$47:$E$51),IF($F$47:$F$51=AE33,$I$47:$I$51),IF($J$47:$J$51=AE33,$M$47:$M$51),IF($N$47:$N$51=AE33,$Q$47:$Q$51),IF($R$47:$R$51=AE33,$U$47:$U$51),IF($V$47:$V$51=AE33,$Y$47:$Y$51),IF($Z$47:$Z$51=AE33,$AC$47:$AC$51))</f>
        <v>0</v>
      </c>
      <c r="AJ33" s="5"/>
      <c r="AK33" s="5"/>
      <c r="AL33" s="9"/>
      <c r="AM33"/>
    </row>
    <row r="34" spans="2:39" s="89" customFormat="1" x14ac:dyDescent="0.2">
      <c r="B34" s="92"/>
      <c r="C34" s="94"/>
      <c r="D34" s="104"/>
      <c r="E34" s="47"/>
      <c r="F34" s="102"/>
      <c r="G34" s="96"/>
      <c r="H34" s="107"/>
      <c r="I34" s="56"/>
      <c r="J34" s="102"/>
      <c r="K34" s="96"/>
      <c r="L34" s="107"/>
      <c r="M34" s="56"/>
      <c r="N34" s="102"/>
      <c r="O34" s="96"/>
      <c r="P34" s="107"/>
      <c r="Q34" s="56"/>
      <c r="R34" s="92"/>
      <c r="S34" s="94"/>
      <c r="T34" s="104"/>
      <c r="U34" s="47"/>
      <c r="V34" s="92"/>
      <c r="W34" s="94"/>
      <c r="X34" s="104"/>
      <c r="Y34" s="47"/>
      <c r="Z34" s="92"/>
      <c r="AA34" s="94"/>
      <c r="AB34" s="104"/>
      <c r="AC34" s="47"/>
      <c r="AE34" s="5">
        <v>28</v>
      </c>
      <c r="AF34" s="94"/>
      <c r="AG34" s="9" t="str">
        <f>January!AG34</f>
        <v>Realestate Taxes</v>
      </c>
      <c r="AH34">
        <f t="array" ref="AH34">SUM(IF($B$7:$B$11=AE34,$E$7:$E$11),IF($F$7:$F$11=AE34,$I$7:$I$11),IF($J$7:$J$11=AE34,$M$7:$M$11),IF($N$7:$N$11=AE34,$Q$7:$Q$11),IF($R$7:$R$11=AE34,$U$7:$U$11),IF($V$7:$V$11=AE34,$Y$7:$Y$11),IF($Z$7:$Z$11=AE34,$AC$7:$AC$11),
IF($B$15:$B$19=AE34,$E$15:$E$19),IF($F$15:$F$19=AE34,$I$15:$I$19),IF($J$15:$J$19=AE34,$M$15:$M$19),IF($N$15:$N$19=AE34,$Q$15:$Q$19),IF($R$15:$R$19=AE34,$U$15:$U$19),IF($V$15:$V$19=AE34,$Y$15:$Y$19),IF($Z$15:$Z$19=AE34,$AC$15:$AC$19),
IF($B$23:$B$27=AE34,$E$23:$E$27),IF($F$23:$F$27=AE34,$I$23:$I$27),IF($J$23:$J$27=AE34,$M$23:$M$27),IF($N$23:$N$27=AE34,$Q$23:$Q$27),IF($R$23:$R$27=AE34,$U$23:$U$27),IF($V$23:$V$27=AE34,$Y$23:$Y$27),IF($Z$23:$Z$27=AE34,$AC$23:$AC$27),
IF($B$31:$B$35=AE34,$E$31:$E$35),IF($F$31:$F$35=AE34,$I$31:$I$35),IF($J$31:$J$35=AE34,$M$31:$M$35),IF($N$31:$N$35=AE34,$Q$31:$Q$35),IF($R$31:$R$35=AE34,$U$31:$U$35),IF($V$31:$V$35=AE34,$Y$31:$Y$35),IF($Z$31:$Z$35=AE34,$AC$31:$AC$35),
IF($B$39:$B$43=AE34,$E$39:$E$43),IF($F$39:$F$43=AE34,$I$39:$I$43),IF($J$39:$J$43=AE34,$M$39:$M$43),IF($N$39:$N$43=AE34,$Q$39:$Q$43),IF($R$39:$R$43=AE34,$U$39:$U$43),IF($V$39:$V$43=AE34,$Y$39:$Y$43),IF($Z$39:$Z$43=AE34,$AC$39:$AC$43),
IF($B$47:$B$51=AE34,$E$47:$E$51),IF($F$47:$F$51=AE34,$I$47:$I$51),IF($J$47:$J$51=AE34,$M$47:$M$51),IF($N$47:$N$51=AE34,$Q$47:$Q$51),IF($R$47:$R$51=AE34,$U$47:$U$51),IF($V$47:$V$51=AE34,$Y$47:$Y$51),IF($Z$47:$Z$51=AE34,$AC$47:$AC$51))</f>
        <v>0</v>
      </c>
      <c r="AJ34" s="5"/>
      <c r="AK34" s="5"/>
      <c r="AL34" s="9"/>
      <c r="AM34"/>
    </row>
    <row r="35" spans="2:39" s="89" customFormat="1" x14ac:dyDescent="0.2">
      <c r="B35" s="92"/>
      <c r="C35" s="94"/>
      <c r="D35" s="104"/>
      <c r="E35" s="47"/>
      <c r="F35" s="102"/>
      <c r="G35" s="96"/>
      <c r="H35" s="107"/>
      <c r="I35" s="56"/>
      <c r="J35" s="102"/>
      <c r="K35" s="96"/>
      <c r="L35" s="107"/>
      <c r="M35" s="56"/>
      <c r="N35" s="102"/>
      <c r="O35" s="96"/>
      <c r="P35" s="107"/>
      <c r="Q35" s="56"/>
      <c r="R35" s="92"/>
      <c r="S35" s="94"/>
      <c r="T35" s="104"/>
      <c r="U35" s="47"/>
      <c r="V35" s="92"/>
      <c r="W35" s="94"/>
      <c r="X35" s="104"/>
      <c r="Y35" s="47"/>
      <c r="Z35" s="92"/>
      <c r="AA35" s="94"/>
      <c r="AB35" s="104"/>
      <c r="AC35" s="47"/>
      <c r="AE35" s="5">
        <v>29</v>
      </c>
      <c r="AF35" s="94"/>
      <c r="AG35" s="9" t="str">
        <f>January!AG35</f>
        <v>Home/Renters Insurance</v>
      </c>
      <c r="AH35">
        <f t="array" ref="AH35">SUM(IF($B$7:$B$11=AE35,$E$7:$E$11),IF($F$7:$F$11=AE35,$I$7:$I$11),IF($J$7:$J$11=AE35,$M$7:$M$11),IF($N$7:$N$11=AE35,$Q$7:$Q$11),IF($R$7:$R$11=AE35,$U$7:$U$11),IF($V$7:$V$11=AE35,$Y$7:$Y$11),IF($Z$7:$Z$11=AE35,$AC$7:$AC$11),
IF($B$15:$B$19=AE35,$E$15:$E$19),IF($F$15:$F$19=AE35,$I$15:$I$19),IF($J$15:$J$19=AE35,$M$15:$M$19),IF($N$15:$N$19=AE35,$Q$15:$Q$19),IF($R$15:$R$19=AE35,$U$15:$U$19),IF($V$15:$V$19=AE35,$Y$15:$Y$19),IF($Z$15:$Z$19=AE35,$AC$15:$AC$19),
IF($B$23:$B$27=AE35,$E$23:$E$27),IF($F$23:$F$27=AE35,$I$23:$I$27),IF($J$23:$J$27=AE35,$M$23:$M$27),IF($N$23:$N$27=AE35,$Q$23:$Q$27),IF($R$23:$R$27=AE35,$U$23:$U$27),IF($V$23:$V$27=AE35,$Y$23:$Y$27),IF($Z$23:$Z$27=AE35,$AC$23:$AC$27),
IF($B$31:$B$35=AE35,$E$31:$E$35),IF($F$31:$F$35=AE35,$I$31:$I$35),IF($J$31:$J$35=AE35,$M$31:$M$35),IF($N$31:$N$35=AE35,$Q$31:$Q$35),IF($R$31:$R$35=AE35,$U$31:$U$35),IF($V$31:$V$35=AE35,$Y$31:$Y$35),IF($Z$31:$Z$35=AE35,$AC$31:$AC$35),
IF($B$39:$B$43=AE35,$E$39:$E$43),IF($F$39:$F$43=AE35,$I$39:$I$43),IF($J$39:$J$43=AE35,$M$39:$M$43),IF($N$39:$N$43=AE35,$Q$39:$Q$43),IF($R$39:$R$43=AE35,$U$39:$U$43),IF($V$39:$V$43=AE35,$Y$39:$Y$43),IF($Z$39:$Z$43=AE35,$AC$39:$AC$43),
IF($B$47:$B$51=AE35,$E$47:$E$51),IF($F$47:$F$51=AE35,$I$47:$I$51),IF($J$47:$J$51=AE35,$M$47:$M$51),IF($N$47:$N$51=AE35,$Q$47:$Q$51),IF($R$47:$R$51=AE35,$U$47:$U$51),IF($V$47:$V$51=AE35,$Y$47:$Y$51),IF($Z$47:$Z$51=AE35,$AC$47:$AC$51))</f>
        <v>0</v>
      </c>
      <c r="AJ35" s="5"/>
      <c r="AK35" s="5"/>
      <c r="AL35" s="9"/>
      <c r="AM35"/>
    </row>
    <row r="36" spans="2:39" s="89" customFormat="1" x14ac:dyDescent="0.2">
      <c r="B36" s="190">
        <f>Z28+1</f>
        <v>19</v>
      </c>
      <c r="C36" s="191"/>
      <c r="D36" s="104" t="s">
        <v>51</v>
      </c>
      <c r="E36" s="47">
        <f t="array" ref="E36">AC28+SUM(IF(C31:C35=1,E31:E35))</f>
        <v>1200</v>
      </c>
      <c r="F36" s="173">
        <f>B36+1</f>
        <v>20</v>
      </c>
      <c r="G36" s="174"/>
      <c r="H36" s="107" t="s">
        <v>51</v>
      </c>
      <c r="I36" s="56">
        <f t="array" ref="I36">E36+SUM(IF(G31:G35=1,I31:I35))</f>
        <v>1200</v>
      </c>
      <c r="J36" s="173">
        <f>F36+1</f>
        <v>21</v>
      </c>
      <c r="K36" s="174"/>
      <c r="L36" s="107" t="s">
        <v>51</v>
      </c>
      <c r="M36" s="56">
        <f t="array" ref="M36">I36+SUM(IF(K31:K35=1,M31:M35))</f>
        <v>1200</v>
      </c>
      <c r="N36" s="173">
        <f>J36+1</f>
        <v>22</v>
      </c>
      <c r="O36" s="174"/>
      <c r="P36" s="107" t="s">
        <v>51</v>
      </c>
      <c r="Q36" s="56">
        <f t="array" ref="Q36">M36+SUM(IF(O31:O35=1,Q31:Q35))</f>
        <v>1200</v>
      </c>
      <c r="R36" s="190">
        <f>N36+1</f>
        <v>23</v>
      </c>
      <c r="S36" s="191"/>
      <c r="T36" s="104" t="s">
        <v>51</v>
      </c>
      <c r="U36" s="47">
        <f t="array" ref="U36">Q36+SUM(IF(S31:S35=1,U31:U35))</f>
        <v>1200</v>
      </c>
      <c r="V36" s="190">
        <f>R36+1</f>
        <v>24</v>
      </c>
      <c r="W36" s="191"/>
      <c r="X36" s="104" t="s">
        <v>51</v>
      </c>
      <c r="Y36" s="47">
        <f t="array" ref="Y36">U36+SUM(IF(W31:W35=1,Y31:Y35))</f>
        <v>1200</v>
      </c>
      <c r="Z36" s="190">
        <f>V36+1</f>
        <v>25</v>
      </c>
      <c r="AA36" s="191"/>
      <c r="AB36" s="104" t="s">
        <v>51</v>
      </c>
      <c r="AC36" s="47">
        <f t="array" ref="AC36">Y36+SUM(IF(AA31:AA35=1,AC31:AC35))</f>
        <v>1200</v>
      </c>
      <c r="AE36" s="5">
        <v>30</v>
      </c>
      <c r="AF36" s="94"/>
      <c r="AG36" s="9" t="str">
        <f>January!AG36</f>
        <v>Home Improvement</v>
      </c>
      <c r="AH36">
        <f t="array" ref="AH36">SUM(IF($B$7:$B$11=AE36,$E$7:$E$11),IF($F$7:$F$11=AE36,$I$7:$I$11),IF($J$7:$J$11=AE36,$M$7:$M$11),IF($N$7:$N$11=AE36,$Q$7:$Q$11),IF($R$7:$R$11=AE36,$U$7:$U$11),IF($V$7:$V$11=AE36,$Y$7:$Y$11),IF($Z$7:$Z$11=AE36,$AC$7:$AC$11),
IF($B$15:$B$19=AE36,$E$15:$E$19),IF($F$15:$F$19=AE36,$I$15:$I$19),IF($J$15:$J$19=AE36,$M$15:$M$19),IF($N$15:$N$19=AE36,$Q$15:$Q$19),IF($R$15:$R$19=AE36,$U$15:$U$19),IF($V$15:$V$19=AE36,$Y$15:$Y$19),IF($Z$15:$Z$19=AE36,$AC$15:$AC$19),
IF($B$23:$B$27=AE36,$E$23:$E$27),IF($F$23:$F$27=AE36,$I$23:$I$27),IF($J$23:$J$27=AE36,$M$23:$M$27),IF($N$23:$N$27=AE36,$Q$23:$Q$27),IF($R$23:$R$27=AE36,$U$23:$U$27),IF($V$23:$V$27=AE36,$Y$23:$Y$27),IF($Z$23:$Z$27=AE36,$AC$23:$AC$27),
IF($B$31:$B$35=AE36,$E$31:$E$35),IF($F$31:$F$35=AE36,$I$31:$I$35),IF($J$31:$J$35=AE36,$M$31:$M$35),IF($N$31:$N$35=AE36,$Q$31:$Q$35),IF($R$31:$R$35=AE36,$U$31:$U$35),IF($V$31:$V$35=AE36,$Y$31:$Y$35),IF($Z$31:$Z$35=AE36,$AC$31:$AC$35),
IF($B$39:$B$43=AE36,$E$39:$E$43),IF($F$39:$F$43=AE36,$I$39:$I$43),IF($J$39:$J$43=AE36,$M$39:$M$43),IF($N$39:$N$43=AE36,$Q$39:$Q$43),IF($R$39:$R$43=AE36,$U$39:$U$43),IF($V$39:$V$43=AE36,$Y$39:$Y$43),IF($Z$39:$Z$43=AE36,$AC$39:$AC$43),
IF($B$47:$B$51=AE36,$E$47:$E$51),IF($F$47:$F$51=AE36,$I$47:$I$51),IF($J$47:$J$51=AE36,$M$47:$M$51),IF($N$47:$N$51=AE36,$Q$47:$Q$51),IF($R$47:$R$51=AE36,$U$47:$U$51),IF($V$47:$V$51=AE36,$Y$47:$Y$51),IF($Z$47:$Z$51=AE36,$AC$47:$AC$51))</f>
        <v>0</v>
      </c>
      <c r="AJ36" s="5"/>
      <c r="AK36" s="5"/>
      <c r="AL36" s="9"/>
      <c r="AM36"/>
    </row>
    <row r="37" spans="2:39" s="89" customFormat="1" x14ac:dyDescent="0.2">
      <c r="B37" s="190"/>
      <c r="C37" s="191"/>
      <c r="D37" s="104" t="s">
        <v>60</v>
      </c>
      <c r="E37" s="21">
        <f t="array" ref="E37">AC29+SUM(IF(C31:C35=2,E31:E35))-SUM(IF(B31:B35={33},E31:E35))</f>
        <v>5000</v>
      </c>
      <c r="F37" s="173"/>
      <c r="G37" s="174"/>
      <c r="H37" s="107" t="s">
        <v>60</v>
      </c>
      <c r="I37" s="152">
        <f t="array" ref="I37">E37+SUM(IF(G31:G35=2,I31:I35))-SUM(IF(F31:F35={33},I31:I35))</f>
        <v>5000</v>
      </c>
      <c r="J37" s="173"/>
      <c r="K37" s="174"/>
      <c r="L37" s="107" t="s">
        <v>60</v>
      </c>
      <c r="M37" s="152">
        <f t="array" ref="M37">I37+SUM(IF(K31:K35=2,M31:M35))-SUM(IF(J31:J35={33},M31:M35))</f>
        <v>5000</v>
      </c>
      <c r="N37" s="173"/>
      <c r="O37" s="174"/>
      <c r="P37" s="107" t="s">
        <v>60</v>
      </c>
      <c r="Q37" s="152">
        <f t="array" ref="Q37">M37+SUM(IF(O31:O35=2,Q31:Q35))-SUM(IF(N31:N35={33},Q31:Q35))</f>
        <v>5000</v>
      </c>
      <c r="R37" s="190"/>
      <c r="S37" s="191"/>
      <c r="T37" s="104" t="s">
        <v>60</v>
      </c>
      <c r="U37" s="21">
        <f t="array" ref="U37">Q37+SUM(IF(S31:S35=2,U31:U35))-SUM(IF(R31:R35={33},U31:U35))</f>
        <v>5000</v>
      </c>
      <c r="V37" s="190"/>
      <c r="W37" s="191"/>
      <c r="X37" s="104" t="s">
        <v>60</v>
      </c>
      <c r="Y37" s="21">
        <f t="array" ref="Y37">U37+SUM(IF(W31:W35=2,Y31:Y35))-SUM(IF(V31:V35={33},Y31:Y35))</f>
        <v>5000</v>
      </c>
      <c r="Z37" s="190"/>
      <c r="AA37" s="191"/>
      <c r="AB37" s="104" t="s">
        <v>60</v>
      </c>
      <c r="AC37" s="21">
        <f t="array" ref="AC37">Y37+SUM(IF(AA31:AA35=2,AC31:AC35))-SUM(IF(Z31:Z35={33},AC31:AC35))</f>
        <v>5000</v>
      </c>
      <c r="AE37" s="5">
        <v>31</v>
      </c>
      <c r="AF37" s="94"/>
      <c r="AG37" s="9" t="str">
        <f>January!AG37</f>
        <v>Other Expenses</v>
      </c>
      <c r="AH37">
        <f t="array" ref="AH37">SUM(IF($B$7:$B$11=AE37,$E$7:$E$11),IF($F$7:$F$11=AE37,$I$7:$I$11),IF($J$7:$J$11=AE37,$M$7:$M$11),IF($N$7:$N$11=AE37,$Q$7:$Q$11),IF($R$7:$R$11=AE37,$U$7:$U$11),IF($V$7:$V$11=AE37,$Y$7:$Y$11),IF($Z$7:$Z$11=AE37,$AC$7:$AC$11),
IF($B$15:$B$19=AE37,$E$15:$E$19),IF($F$15:$F$19=AE37,$I$15:$I$19),IF($J$15:$J$19=AE37,$M$15:$M$19),IF($N$15:$N$19=AE37,$Q$15:$Q$19),IF($R$15:$R$19=AE37,$U$15:$U$19),IF($V$15:$V$19=AE37,$Y$15:$Y$19),IF($Z$15:$Z$19=AE37,$AC$15:$AC$19),
IF($B$23:$B$27=AE37,$E$23:$E$27),IF($F$23:$F$27=AE37,$I$23:$I$27),IF($J$23:$J$27=AE37,$M$23:$M$27),IF($N$23:$N$27=AE37,$Q$23:$Q$27),IF($R$23:$R$27=AE37,$U$23:$U$27),IF($V$23:$V$27=AE37,$Y$23:$Y$27),IF($Z$23:$Z$27=AE37,$AC$23:$AC$27),
IF($B$31:$B$35=AE37,$E$31:$E$35),IF($F$31:$F$35=AE37,$I$31:$I$35),IF($J$31:$J$35=AE37,$M$31:$M$35),IF($N$31:$N$35=AE37,$Q$31:$Q$35),IF($R$31:$R$35=AE37,$U$31:$U$35),IF($V$31:$V$35=AE37,$Y$31:$Y$35),IF($Z$31:$Z$35=AE37,$AC$31:$AC$35),
IF($B$39:$B$43=AE37,$E$39:$E$43),IF($F$39:$F$43=AE37,$I$39:$I$43),IF($J$39:$J$43=AE37,$M$39:$M$43),IF($N$39:$N$43=AE37,$Q$39:$Q$43),IF($R$39:$R$43=AE37,$U$39:$U$43),IF($V$39:$V$43=AE37,$Y$39:$Y$43),IF($Z$39:$Z$43=AE37,$AC$39:$AC$43),
IF($B$47:$B$51=AE37,$E$47:$E$51),IF($F$47:$F$51=AE37,$I$47:$I$51),IF($J$47:$J$51=AE37,$M$47:$M$51),IF($N$47:$N$51=AE37,$Q$47:$Q$51),IF($R$47:$R$51=AE37,$U$47:$U$51),IF($V$47:$V$51=AE37,$Y$47:$Y$51),IF($Z$47:$Z$51=AE37,$AC$47:$AC$51))</f>
        <v>0</v>
      </c>
      <c r="AJ37" s="5"/>
      <c r="AK37" s="5"/>
      <c r="AL37" s="9"/>
      <c r="AM37"/>
    </row>
    <row r="38" spans="2:39" ht="13.5" thickBot="1" x14ac:dyDescent="0.25">
      <c r="B38" s="192"/>
      <c r="C38" s="193"/>
      <c r="D38" s="105" t="s">
        <v>48</v>
      </c>
      <c r="E38" s="25">
        <f t="array" ref="E38">AC30+SUM(IF(C31:C35=3,E31:E35))-SUM(IF(B31:B35={34},E31:E35))</f>
        <v>-800</v>
      </c>
      <c r="F38" s="175"/>
      <c r="G38" s="176"/>
      <c r="H38" s="153" t="s">
        <v>48</v>
      </c>
      <c r="I38" s="154">
        <f t="array" ref="I38">E38+SUM(IF(G31:G35=3,I31:I35))-SUM(IF(F31:F35={34},I31:I35))</f>
        <v>-800</v>
      </c>
      <c r="J38" s="175"/>
      <c r="K38" s="176"/>
      <c r="L38" s="153" t="s">
        <v>48</v>
      </c>
      <c r="M38" s="154">
        <f t="array" ref="M38">I38+SUM(IF(K31:K35=3,M31:M35))-SUM(IF(J31:J35={34},M31:M35))</f>
        <v>-800</v>
      </c>
      <c r="N38" s="175"/>
      <c r="O38" s="176"/>
      <c r="P38" s="153" t="s">
        <v>48</v>
      </c>
      <c r="Q38" s="154">
        <f t="array" ref="Q38">M38+SUM(IF(O31:O35=3,Q31:Q35))-SUM(IF(N31:N35={34},Q31:Q35))</f>
        <v>-800</v>
      </c>
      <c r="R38" s="192"/>
      <c r="S38" s="193"/>
      <c r="T38" s="105" t="s">
        <v>48</v>
      </c>
      <c r="U38" s="25">
        <f t="array" ref="U38">Q38+SUM(IF(S31:S35=3,U31:U35))-SUM(IF(R31:R35={34},U31:U35))</f>
        <v>-800</v>
      </c>
      <c r="V38" s="192"/>
      <c r="W38" s="193"/>
      <c r="X38" s="105" t="s">
        <v>48</v>
      </c>
      <c r="Y38" s="25">
        <f t="array" ref="Y38">U38+SUM(IF(W31:W35=3,Y31:Y35))-SUM(IF(V31:V35={34},Y31:Y35))</f>
        <v>-800</v>
      </c>
      <c r="Z38" s="192"/>
      <c r="AA38" s="193"/>
      <c r="AB38" s="105" t="s">
        <v>48</v>
      </c>
      <c r="AC38" s="25">
        <f t="array" ref="AC38">Y38+SUM(IF(AA31:AA35=3,AC31:AC35))-SUM(IF(Z31:Z35={34},AC31:AC35))</f>
        <v>-800</v>
      </c>
      <c r="AE38" s="5">
        <v>32</v>
      </c>
      <c r="AF38" s="94"/>
      <c r="AG38" s="9" t="str">
        <f>January!AG38</f>
        <v>Add't Exp. (Furnishing)</v>
      </c>
      <c r="AH38">
        <f t="array" ref="AH38">SUM(IF($B$7:$B$11=AE38,$E$7:$E$11),IF($F$7:$F$11=AE38,$I$7:$I$11),IF($J$7:$J$11=AE38,$M$7:$M$11),IF($N$7:$N$11=AE38,$Q$7:$Q$11),IF($R$7:$R$11=AE38,$U$7:$U$11),IF($V$7:$V$11=AE38,$Y$7:$Y$11),IF($Z$7:$Z$11=AE38,$AC$7:$AC$11),
IF($B$15:$B$19=AE38,$E$15:$E$19),IF($F$15:$F$19=AE38,$I$15:$I$19),IF($J$15:$J$19=AE38,$M$15:$M$19),IF($N$15:$N$19=AE38,$Q$15:$Q$19),IF($R$15:$R$19=AE38,$U$15:$U$19),IF($V$15:$V$19=AE38,$Y$15:$Y$19),IF($Z$15:$Z$19=AE38,$AC$15:$AC$19),
IF($B$23:$B$27=AE38,$E$23:$E$27),IF($F$23:$F$27=AE38,$I$23:$I$27),IF($J$23:$J$27=AE38,$M$23:$M$27),IF($N$23:$N$27=AE38,$Q$23:$Q$27),IF($R$23:$R$27=AE38,$U$23:$U$27),IF($V$23:$V$27=AE38,$Y$23:$Y$27),IF($Z$23:$Z$27=AE38,$AC$23:$AC$27),
IF($B$31:$B$35=AE38,$E$31:$E$35),IF($F$31:$F$35=AE38,$I$31:$I$35),IF($J$31:$J$35=AE38,$M$31:$M$35),IF($N$31:$N$35=AE38,$Q$31:$Q$35),IF($R$31:$R$35=AE38,$U$31:$U$35),IF($V$31:$V$35=AE38,$Y$31:$Y$35),IF($Z$31:$Z$35=AE38,$AC$31:$AC$35),
IF($B$39:$B$43=AE38,$E$39:$E$43),IF($F$39:$F$43=AE38,$I$39:$I$43),IF($J$39:$J$43=AE38,$M$39:$M$43),IF($N$39:$N$43=AE38,$Q$39:$Q$43),IF($R$39:$R$43=AE38,$U$39:$U$43),IF($V$39:$V$43=AE38,$Y$39:$Y$43),IF($Z$39:$Z$43=AE38,$AC$39:$AC$43),
IF($B$47:$B$51=AE38,$E$47:$E$51),IF($F$47:$F$51=AE38,$I$47:$I$51),IF($J$47:$J$51=AE38,$M$47:$M$51),IF($N$47:$N$51=AE38,$Q$47:$Q$51),IF($R$47:$R$51=AE38,$U$47:$U$51),IF($V$47:$V$51=AE38,$Y$47:$Y$51),IF($Z$47:$Z$51=AE38,$AC$47:$AC$51))</f>
        <v>0</v>
      </c>
      <c r="AJ38" s="5"/>
      <c r="AK38" s="5"/>
      <c r="AL38" s="9"/>
    </row>
    <row r="39" spans="2:39" s="89" customFormat="1" x14ac:dyDescent="0.2">
      <c r="B39" s="91"/>
      <c r="C39" s="110"/>
      <c r="D39" s="103"/>
      <c r="E39" s="60"/>
      <c r="F39" s="102"/>
      <c r="G39" s="96"/>
      <c r="H39" s="107"/>
      <c r="I39" s="56"/>
      <c r="J39" s="102"/>
      <c r="K39" s="96"/>
      <c r="L39" s="107"/>
      <c r="M39" s="56"/>
      <c r="N39" s="102"/>
      <c r="O39" s="96"/>
      <c r="P39" s="107"/>
      <c r="Q39" s="56"/>
      <c r="R39" s="102"/>
      <c r="S39" s="96"/>
      <c r="T39" s="107"/>
      <c r="U39" s="56"/>
      <c r="V39" s="102"/>
      <c r="W39" s="96"/>
      <c r="X39" s="107"/>
      <c r="Y39" s="56"/>
      <c r="Z39" s="127"/>
      <c r="AA39" s="128"/>
      <c r="AB39" s="129"/>
      <c r="AC39" s="130"/>
      <c r="AE39" s="93">
        <v>33</v>
      </c>
      <c r="AF39" s="94"/>
      <c r="AG39" s="14" t="s">
        <v>64</v>
      </c>
      <c r="AH39">
        <f t="array" ref="AH39">SUM(IF($B$7:$B$11=AE39,$E$7:$E$11),IF($F$7:$F$11=AE39,$I$7:$I$11),IF($J$7:$J$11=AE39,$M$7:$M$11),IF($N$7:$N$11=AE39,$Q$7:$Q$11),IF($R$7:$R$11=AE39,$U$7:$U$11),IF($V$7:$V$11=AE39,$Y$7:$Y$11),IF($Z$7:$Z$11=AE39,$AC$7:$AC$11),
IF($B$15:$B$19=AE39,$E$15:$E$19),IF($F$15:$F$19=AE39,$I$15:$I$19),IF($J$15:$J$19=AE39,$M$15:$M$19),IF($N$15:$N$19=AE39,$Q$15:$Q$19),IF($R$15:$R$19=AE39,$U$15:$U$19),IF($V$15:$V$19=AE39,$Y$15:$Y$19),IF($Z$15:$Z$19=AE39,$AC$15:$AC$19),
IF($B$23:$B$27=AE39,$E$23:$E$27),IF($F$23:$F$27=AE39,$I$23:$I$27),IF($J$23:$J$27=AE39,$M$23:$M$27),IF($N$23:$N$27=AE39,$Q$23:$Q$27),IF($R$23:$R$27=AE39,$U$23:$U$27),IF($V$23:$V$27=AE39,$Y$23:$Y$27),IF($Z$23:$Z$27=AE39,$AC$23:$AC$27),
IF($B$31:$B$35=AE39,$E$31:$E$35),IF($F$31:$F$35=AE39,$I$31:$I$35),IF($J$31:$J$35=AE39,$M$31:$M$35),IF($N$31:$N$35=AE39,$Q$31:$Q$35),IF($R$31:$R$35=AE39,$U$31:$U$35),IF($V$31:$V$35=AE39,$Y$31:$Y$35),IF($Z$31:$Z$35=AE39,$AC$31:$AC$35),
IF($B$39:$B$43=AE39,$E$39:$E$43),IF($F$39:$F$43=AE39,$I$39:$I$43),IF($J$39:$J$43=AE39,$M$39:$M$43),IF($N$39:$N$43=AE39,$Q$39:$Q$43),IF($R$39:$R$43=AE39,$U$39:$U$43),IF($V$39:$V$43=AE39,$Y$39:$Y$43),IF($Z$39:$Z$43=AE39,$AC$39:$AC$43),
IF($B$47:$B$51=AE39,$E$47:$E$51),IF($F$47:$F$51=AE39,$I$47:$I$51),IF($J$47:$J$51=AE39,$M$47:$M$51),IF($N$47:$N$51=AE39,$Q$47:$Q$51),IF($R$47:$R$51=AE39,$U$47:$U$51),IF($V$47:$V$51=AE39,$Y$47:$Y$51),IF($Z$47:$Z$51=AE39,$AC$47:$AC$51))</f>
        <v>0</v>
      </c>
      <c r="AM39"/>
    </row>
    <row r="40" spans="2:39" s="89" customFormat="1" x14ac:dyDescent="0.2">
      <c r="B40" s="92"/>
      <c r="C40" s="94"/>
      <c r="D40" s="104"/>
      <c r="E40" s="47"/>
      <c r="F40" s="102"/>
      <c r="G40" s="96"/>
      <c r="H40" s="107"/>
      <c r="I40" s="56"/>
      <c r="J40" s="102"/>
      <c r="K40" s="96"/>
      <c r="L40" s="107"/>
      <c r="M40" s="56"/>
      <c r="N40" s="102"/>
      <c r="O40" s="96"/>
      <c r="P40" s="107"/>
      <c r="Q40" s="56"/>
      <c r="R40" s="102"/>
      <c r="S40" s="96"/>
      <c r="T40" s="107"/>
      <c r="U40" s="56"/>
      <c r="V40" s="102"/>
      <c r="W40" s="96"/>
      <c r="X40" s="107"/>
      <c r="Y40" s="56"/>
      <c r="Z40" s="131"/>
      <c r="AA40" s="132"/>
      <c r="AB40" s="133"/>
      <c r="AC40" s="134"/>
      <c r="AE40" s="93">
        <v>34</v>
      </c>
      <c r="AF40" s="94"/>
      <c r="AG40" s="14" t="s">
        <v>63</v>
      </c>
      <c r="AH40">
        <f t="array" ref="AH40">SUM(IF($B$7:$B$11=AE40,$E$7:$E$11),IF($F$7:$F$11=AE40,$I$7:$I$11),IF($J$7:$J$11=AE40,$M$7:$M$11),IF($N$7:$N$11=AE40,$Q$7:$Q$11),IF($R$7:$R$11=AE40,$U$7:$U$11),IF($V$7:$V$11=AE40,$Y$7:$Y$11),IF($Z$7:$Z$11=AE40,$AC$7:$AC$11),
IF($B$15:$B$19=AE40,$E$15:$E$19),IF($F$15:$F$19=AE40,$I$15:$I$19),IF($J$15:$J$19=AE40,$M$15:$M$19),IF($N$15:$N$19=AE40,$Q$15:$Q$19),IF($R$15:$R$19=AE40,$U$15:$U$19),IF($V$15:$V$19=AE40,$Y$15:$Y$19),IF($Z$15:$Z$19=AE40,$AC$15:$AC$19),
IF($B$23:$B$27=AE40,$E$23:$E$27),IF($F$23:$F$27=AE40,$I$23:$I$27),IF($J$23:$J$27=AE40,$M$23:$M$27),IF($N$23:$N$27=AE40,$Q$23:$Q$27),IF($R$23:$R$27=AE40,$U$23:$U$27),IF($V$23:$V$27=AE40,$Y$23:$Y$27),IF($Z$23:$Z$27=AE40,$AC$23:$AC$27),
IF($B$31:$B$35=AE40,$E$31:$E$35),IF($F$31:$F$35=AE40,$I$31:$I$35),IF($J$31:$J$35=AE40,$M$31:$M$35),IF($N$31:$N$35=AE40,$Q$31:$Q$35),IF($R$31:$R$35=AE40,$U$31:$U$35),IF($V$31:$V$35=AE40,$Y$31:$Y$35),IF($Z$31:$Z$35=AE40,$AC$31:$AC$35),
IF($B$39:$B$43=AE40,$E$39:$E$43),IF($F$39:$F$43=AE40,$I$39:$I$43),IF($J$39:$J$43=AE40,$M$39:$M$43),IF($N$39:$N$43=AE40,$Q$39:$Q$43),IF($R$39:$R$43=AE40,$U$39:$U$43),IF($V$39:$V$43=AE40,$Y$39:$Y$43),IF($Z$39:$Z$43=AE40,$AC$39:$AC$43),
IF($B$47:$B$51=AE40,$E$47:$E$51),IF($F$47:$F$51=AE40,$I$47:$I$51),IF($J$47:$J$51=AE40,$M$47:$M$51),IF($N$47:$N$51=AE40,$Q$47:$Q$51),IF($R$47:$R$51=AE40,$U$47:$U$51),IF($V$47:$V$51=AE40,$Y$47:$Y$51),IF($Z$47:$Z$51=AE40,$AC$47:$AC$51))</f>
        <v>0</v>
      </c>
      <c r="AK40" s="93"/>
      <c r="AL40" s="94"/>
      <c r="AM40"/>
    </row>
    <row r="41" spans="2:39" s="89" customFormat="1" x14ac:dyDescent="0.2">
      <c r="B41" s="92"/>
      <c r="C41" s="94"/>
      <c r="D41" s="104"/>
      <c r="E41" s="47"/>
      <c r="F41" s="102"/>
      <c r="G41" s="96"/>
      <c r="H41" s="107"/>
      <c r="I41" s="56"/>
      <c r="J41" s="102"/>
      <c r="K41" s="96"/>
      <c r="L41" s="107"/>
      <c r="M41" s="56"/>
      <c r="N41" s="102"/>
      <c r="O41" s="96"/>
      <c r="P41" s="107"/>
      <c r="Q41" s="56"/>
      <c r="R41" s="102"/>
      <c r="S41" s="96"/>
      <c r="T41" s="107"/>
      <c r="U41" s="56"/>
      <c r="V41" s="102"/>
      <c r="W41" s="96"/>
      <c r="X41" s="107"/>
      <c r="Y41" s="56"/>
      <c r="Z41" s="131"/>
      <c r="AA41" s="132"/>
      <c r="AB41" s="133"/>
      <c r="AC41" s="134"/>
      <c r="AE41" s="93"/>
      <c r="AF41" s="94"/>
      <c r="AG41" s="14"/>
      <c r="AH41"/>
      <c r="AK41" s="93"/>
      <c r="AL41" s="94"/>
      <c r="AM41"/>
    </row>
    <row r="42" spans="2:39" s="89" customFormat="1" x14ac:dyDescent="0.2">
      <c r="B42" s="92"/>
      <c r="C42" s="94"/>
      <c r="D42" s="104"/>
      <c r="E42" s="47"/>
      <c r="F42" s="102"/>
      <c r="G42" s="96"/>
      <c r="H42" s="107"/>
      <c r="I42" s="56"/>
      <c r="J42" s="102"/>
      <c r="K42" s="96"/>
      <c r="L42" s="107"/>
      <c r="M42" s="56"/>
      <c r="N42" s="102"/>
      <c r="O42" s="96"/>
      <c r="P42" s="107"/>
      <c r="Q42" s="56"/>
      <c r="R42" s="102"/>
      <c r="S42" s="96"/>
      <c r="T42" s="107"/>
      <c r="U42" s="56"/>
      <c r="V42" s="102"/>
      <c r="W42" s="96"/>
      <c r="X42" s="107"/>
      <c r="Y42" s="56"/>
      <c r="Z42" s="131"/>
      <c r="AA42" s="132"/>
      <c r="AB42" s="133"/>
      <c r="AC42" s="134"/>
      <c r="AE42" s="95"/>
      <c r="AF42" s="96"/>
      <c r="AG42" s="97"/>
      <c r="AH42"/>
      <c r="AK42" s="93"/>
      <c r="AL42" s="94"/>
      <c r="AM42"/>
    </row>
    <row r="43" spans="2:39" s="89" customFormat="1" x14ac:dyDescent="0.2">
      <c r="B43" s="92"/>
      <c r="C43" s="94"/>
      <c r="D43" s="104"/>
      <c r="E43" s="47"/>
      <c r="F43" s="102"/>
      <c r="G43" s="96"/>
      <c r="H43" s="107"/>
      <c r="I43" s="56"/>
      <c r="J43" s="102"/>
      <c r="K43" s="96"/>
      <c r="L43" s="107"/>
      <c r="M43" s="56"/>
      <c r="N43" s="102"/>
      <c r="O43" s="96"/>
      <c r="P43" s="107"/>
      <c r="Q43" s="56"/>
      <c r="R43" s="102"/>
      <c r="S43" s="96"/>
      <c r="T43" s="107"/>
      <c r="U43" s="56"/>
      <c r="V43" s="102"/>
      <c r="W43" s="96"/>
      <c r="X43" s="107"/>
      <c r="Y43" s="56"/>
      <c r="Z43" s="131"/>
      <c r="AA43" s="132"/>
      <c r="AB43" s="133"/>
      <c r="AC43" s="134"/>
      <c r="AK43" s="93"/>
      <c r="AL43" s="94"/>
      <c r="AM43"/>
    </row>
    <row r="44" spans="2:39" s="89" customFormat="1" x14ac:dyDescent="0.2">
      <c r="B44" s="190">
        <f>Z36+1</f>
        <v>26</v>
      </c>
      <c r="C44" s="191"/>
      <c r="D44" s="104" t="s">
        <v>51</v>
      </c>
      <c r="E44" s="47">
        <f t="array" ref="E44">AC36+SUM(IF(C39:C43=1,E39:E43))</f>
        <v>1200</v>
      </c>
      <c r="F44" s="190">
        <f>B44+1</f>
        <v>27</v>
      </c>
      <c r="G44" s="191"/>
      <c r="H44" s="104" t="s">
        <v>51</v>
      </c>
      <c r="I44" s="47">
        <f t="array" ref="I44">E44+SUM(IF(G39:G43=1,I39:I43))</f>
        <v>1200</v>
      </c>
      <c r="J44" s="190">
        <f>F44+1</f>
        <v>28</v>
      </c>
      <c r="K44" s="191"/>
      <c r="L44" s="104" t="s">
        <v>51</v>
      </c>
      <c r="M44" s="47">
        <f t="array" ref="M44">I44+SUM(IF(K39:K43=1,M39:M43))</f>
        <v>1200</v>
      </c>
      <c r="N44" s="190">
        <f>J44+1</f>
        <v>29</v>
      </c>
      <c r="O44" s="191"/>
      <c r="P44" s="104" t="s">
        <v>51</v>
      </c>
      <c r="Q44" s="47">
        <f t="array" ref="Q44">M44+SUM(IF(O39:O43=1,Q39:Q43))</f>
        <v>1200</v>
      </c>
      <c r="R44" s="190">
        <f>N44+1</f>
        <v>30</v>
      </c>
      <c r="S44" s="191"/>
      <c r="T44" s="104" t="s">
        <v>51</v>
      </c>
      <c r="U44" s="47">
        <f t="array" ref="U44">Q44+SUM(IF(S39:S43=1,U39:U43))</f>
        <v>1200</v>
      </c>
      <c r="V44" s="190">
        <f>R44+1</f>
        <v>31</v>
      </c>
      <c r="W44" s="191"/>
      <c r="X44" s="104" t="s">
        <v>51</v>
      </c>
      <c r="Y44" s="47">
        <f t="array" ref="Y44">U44+SUM(IF(W39:W43=1,Y39:Y43))</f>
        <v>1200</v>
      </c>
      <c r="Z44" s="177">
        <v>1</v>
      </c>
      <c r="AA44" s="178"/>
      <c r="AB44" s="133" t="s">
        <v>51</v>
      </c>
      <c r="AC44" s="134">
        <f t="array" ref="AC44">Y44+SUM(IF(AA39:AA43=1,AC39:AC43))</f>
        <v>1200</v>
      </c>
      <c r="AH44"/>
      <c r="AJ44"/>
      <c r="AK44" s="93"/>
      <c r="AL44" s="94"/>
      <c r="AM44"/>
    </row>
    <row r="45" spans="2:39" s="89" customFormat="1" x14ac:dyDescent="0.2">
      <c r="B45" s="190"/>
      <c r="C45" s="191"/>
      <c r="D45" s="104" t="s">
        <v>60</v>
      </c>
      <c r="E45" s="21">
        <f t="array" ref="E45">AC37+SUM(IF(C39:C43=2,E39:E43))-SUM(IF(B39:B43={33},E39:E43))</f>
        <v>5000</v>
      </c>
      <c r="F45" s="190"/>
      <c r="G45" s="191"/>
      <c r="H45" s="104" t="s">
        <v>60</v>
      </c>
      <c r="I45" s="21">
        <f t="array" ref="I45">E45+SUM(IF(G39:G43=2,I39:I43))-SUM(IF(F39:F43={33},I39:I43))</f>
        <v>5000</v>
      </c>
      <c r="J45" s="190"/>
      <c r="K45" s="191"/>
      <c r="L45" s="104" t="s">
        <v>60</v>
      </c>
      <c r="M45" s="21">
        <f t="array" ref="M45">I45+SUM(IF(K39:K43=2,M39:M43))-SUM(IF(J39:J43={33},M39:M43))</f>
        <v>5000</v>
      </c>
      <c r="N45" s="190"/>
      <c r="O45" s="191"/>
      <c r="P45" s="104" t="s">
        <v>60</v>
      </c>
      <c r="Q45" s="21">
        <f t="array" ref="Q45">M45+SUM(IF(O39:O43=2,Q39:Q43))-SUM(IF(N39:N43={33},Q39:Q43))</f>
        <v>5000</v>
      </c>
      <c r="R45" s="190"/>
      <c r="S45" s="191"/>
      <c r="T45" s="104" t="s">
        <v>60</v>
      </c>
      <c r="U45" s="21">
        <f t="array" ref="U45">Q45+SUM(IF(S39:S43=2,U39:U43))-SUM(IF(R39:R43={33},U39:U43))</f>
        <v>5000</v>
      </c>
      <c r="V45" s="190"/>
      <c r="W45" s="191"/>
      <c r="X45" s="104" t="s">
        <v>60</v>
      </c>
      <c r="Y45" s="21">
        <f t="array" ref="Y45">U45+SUM(IF(W39:W43=2,Y39:Y43))-SUM(IF(V39:V43={33},Y39:Y43))</f>
        <v>5000</v>
      </c>
      <c r="Z45" s="177"/>
      <c r="AA45" s="178"/>
      <c r="AB45" s="133" t="s">
        <v>60</v>
      </c>
      <c r="AC45" s="135">
        <f t="array" ref="AC45">Y45+SUM(IF(AA39:AA43=2,AC39:AC43))-SUM(IF(Z39:Z43={33},AC39:AC43))</f>
        <v>5000</v>
      </c>
      <c r="AH45"/>
      <c r="AJ45"/>
      <c r="AK45" s="93"/>
      <c r="AL45" s="94"/>
      <c r="AM45"/>
    </row>
    <row r="46" spans="2:39" ht="13.5" thickBot="1" x14ac:dyDescent="0.25">
      <c r="B46" s="192"/>
      <c r="C46" s="193"/>
      <c r="D46" s="105" t="s">
        <v>48</v>
      </c>
      <c r="E46" s="25">
        <f t="array" ref="E46">AC38+SUM(IF(C39:C43=3,E39:E43))-SUM(IF(B39:B43={34},E39:E43))</f>
        <v>-800</v>
      </c>
      <c r="F46" s="192"/>
      <c r="G46" s="193"/>
      <c r="H46" s="105" t="s">
        <v>48</v>
      </c>
      <c r="I46" s="25">
        <f t="array" ref="I46">E46+SUM(IF(G39:G43=3,I39:I43))-SUM(IF(F39:F43={34},I39:I43))</f>
        <v>-800</v>
      </c>
      <c r="J46" s="192"/>
      <c r="K46" s="193"/>
      <c r="L46" s="105" t="s">
        <v>48</v>
      </c>
      <c r="M46" s="25">
        <f t="array" ref="M46">I46+SUM(IF(K39:K43=3,M39:M43))-SUM(IF(J39:J43={34},M39:M43))</f>
        <v>-800</v>
      </c>
      <c r="N46" s="192"/>
      <c r="O46" s="193"/>
      <c r="P46" s="105" t="s">
        <v>48</v>
      </c>
      <c r="Q46" s="25">
        <f t="array" ref="Q46">M46+SUM(IF(O39:O43=3,Q39:Q43))-SUM(IF(N39:N43={34},Q39:Q43))</f>
        <v>-800</v>
      </c>
      <c r="R46" s="192"/>
      <c r="S46" s="193"/>
      <c r="T46" s="105" t="s">
        <v>48</v>
      </c>
      <c r="U46" s="25">
        <f t="array" ref="U46">Q46+SUM(IF(S39:S43=3,U39:U43))-SUM(IF(R39:R43={34},U39:U43))</f>
        <v>-800</v>
      </c>
      <c r="V46" s="192"/>
      <c r="W46" s="193"/>
      <c r="X46" s="105" t="s">
        <v>48</v>
      </c>
      <c r="Y46" s="25">
        <f t="array" ref="Y46">U46+SUM(IF(W39:W43=3,Y39:Y43))-SUM(IF(V39:V43={34},Y39:Y43))</f>
        <v>-800</v>
      </c>
      <c r="Z46" s="179"/>
      <c r="AA46" s="180"/>
      <c r="AB46" s="136" t="s">
        <v>48</v>
      </c>
      <c r="AC46" s="137">
        <f t="array" ref="AC46">Y46+SUM(IF(AA39:AA43=3,AC39:AC43))-SUM(IF(Z39:Z43={34},AC39:AC43))</f>
        <v>-800</v>
      </c>
    </row>
    <row r="47" spans="2:39" x14ac:dyDescent="0.2">
      <c r="B47" s="127"/>
      <c r="C47" s="128"/>
      <c r="D47" s="129"/>
      <c r="E47" s="130"/>
      <c r="F47" s="131"/>
      <c r="G47" s="132"/>
      <c r="H47" s="133"/>
      <c r="I47" s="134"/>
      <c r="J47" s="131"/>
      <c r="K47" s="132"/>
      <c r="L47" s="133"/>
      <c r="M47" s="134"/>
      <c r="N47" s="127"/>
      <c r="O47" s="128"/>
      <c r="P47" s="129"/>
      <c r="Q47" s="130"/>
      <c r="R47" s="127"/>
      <c r="S47" s="128"/>
      <c r="T47" s="129"/>
      <c r="U47" s="130"/>
      <c r="V47" s="127"/>
      <c r="W47" s="128"/>
      <c r="X47" s="129"/>
      <c r="Y47" s="130"/>
      <c r="Z47" s="127"/>
      <c r="AA47" s="128"/>
      <c r="AB47" s="129"/>
      <c r="AC47" s="130"/>
    </row>
    <row r="48" spans="2:39" x14ac:dyDescent="0.2">
      <c r="B48" s="131"/>
      <c r="C48" s="132"/>
      <c r="D48" s="133"/>
      <c r="E48" s="134"/>
      <c r="F48" s="131"/>
      <c r="G48" s="132"/>
      <c r="H48" s="133"/>
      <c r="I48" s="134"/>
      <c r="J48" s="131"/>
      <c r="K48" s="132"/>
      <c r="L48" s="133"/>
      <c r="M48" s="134"/>
      <c r="N48" s="131"/>
      <c r="O48" s="132"/>
      <c r="P48" s="133"/>
      <c r="Q48" s="134"/>
      <c r="R48" s="131"/>
      <c r="S48" s="132"/>
      <c r="T48" s="133"/>
      <c r="U48" s="134"/>
      <c r="V48" s="131"/>
      <c r="W48" s="132"/>
      <c r="X48" s="133"/>
      <c r="Y48" s="134"/>
      <c r="Z48" s="131"/>
      <c r="AA48" s="132"/>
      <c r="AB48" s="133"/>
      <c r="AC48" s="134"/>
    </row>
    <row r="49" spans="2:29" x14ac:dyDescent="0.2">
      <c r="B49" s="131"/>
      <c r="C49" s="132"/>
      <c r="D49" s="133"/>
      <c r="E49" s="134"/>
      <c r="F49" s="131"/>
      <c r="G49" s="132"/>
      <c r="H49" s="133"/>
      <c r="I49" s="134"/>
      <c r="J49" s="131"/>
      <c r="K49" s="132"/>
      <c r="L49" s="133"/>
      <c r="M49" s="134"/>
      <c r="N49" s="131"/>
      <c r="O49" s="132"/>
      <c r="P49" s="133"/>
      <c r="Q49" s="134"/>
      <c r="R49" s="131"/>
      <c r="S49" s="132"/>
      <c r="T49" s="133"/>
      <c r="U49" s="134"/>
      <c r="V49" s="131"/>
      <c r="W49" s="132"/>
      <c r="X49" s="133"/>
      <c r="Y49" s="134"/>
      <c r="Z49" s="131"/>
      <c r="AA49" s="132"/>
      <c r="AB49" s="133"/>
      <c r="AC49" s="134"/>
    </row>
    <row r="50" spans="2:29" x14ac:dyDescent="0.2">
      <c r="B50" s="131"/>
      <c r="C50" s="132"/>
      <c r="D50" s="133"/>
      <c r="E50" s="134"/>
      <c r="F50" s="131"/>
      <c r="G50" s="132"/>
      <c r="H50" s="133"/>
      <c r="I50" s="134"/>
      <c r="J50" s="131"/>
      <c r="K50" s="132"/>
      <c r="L50" s="133"/>
      <c r="M50" s="134"/>
      <c r="N50" s="131"/>
      <c r="O50" s="132"/>
      <c r="P50" s="133"/>
      <c r="Q50" s="134"/>
      <c r="R50" s="131"/>
      <c r="S50" s="132"/>
      <c r="T50" s="133"/>
      <c r="U50" s="134"/>
      <c r="V50" s="131"/>
      <c r="W50" s="132"/>
      <c r="X50" s="133"/>
      <c r="Y50" s="134"/>
      <c r="Z50" s="131"/>
      <c r="AA50" s="132"/>
      <c r="AB50" s="133"/>
      <c r="AC50" s="134"/>
    </row>
    <row r="51" spans="2:29" x14ac:dyDescent="0.2">
      <c r="B51" s="131"/>
      <c r="C51" s="132"/>
      <c r="D51" s="133"/>
      <c r="E51" s="134"/>
      <c r="F51" s="131"/>
      <c r="G51" s="132"/>
      <c r="H51" s="133"/>
      <c r="I51" s="134"/>
      <c r="J51" s="131"/>
      <c r="K51" s="132"/>
      <c r="L51" s="133"/>
      <c r="M51" s="134"/>
      <c r="N51" s="131"/>
      <c r="O51" s="132"/>
      <c r="P51" s="133"/>
      <c r="Q51" s="134"/>
      <c r="R51" s="131"/>
      <c r="S51" s="132"/>
      <c r="T51" s="133"/>
      <c r="U51" s="134"/>
      <c r="V51" s="131"/>
      <c r="W51" s="132"/>
      <c r="X51" s="133"/>
      <c r="Y51" s="134"/>
      <c r="Z51" s="131"/>
      <c r="AA51" s="132"/>
      <c r="AB51" s="133"/>
      <c r="AC51" s="134"/>
    </row>
    <row r="52" spans="2:29" x14ac:dyDescent="0.2">
      <c r="B52" s="177">
        <f>Z44+1</f>
        <v>2</v>
      </c>
      <c r="C52" s="178"/>
      <c r="D52" s="133" t="s">
        <v>51</v>
      </c>
      <c r="E52" s="134">
        <f t="array" ref="E52">AC44+SUM(IF(C47:C51=1,E47:E51))</f>
        <v>1200</v>
      </c>
      <c r="F52" s="177">
        <f>B52+1</f>
        <v>3</v>
      </c>
      <c r="G52" s="178"/>
      <c r="H52" s="133" t="s">
        <v>51</v>
      </c>
      <c r="I52" s="134">
        <f t="array" ref="I52">E52+SUM(IF(G47:G51=1,I47:I51))</f>
        <v>1200</v>
      </c>
      <c r="J52" s="177">
        <f>F52+1</f>
        <v>4</v>
      </c>
      <c r="K52" s="178"/>
      <c r="L52" s="133" t="s">
        <v>51</v>
      </c>
      <c r="M52" s="134">
        <f t="array" ref="M52">I52+SUM(IF(K47:K51=1,M47:M51))</f>
        <v>1200</v>
      </c>
      <c r="N52" s="177">
        <f>J52+1</f>
        <v>5</v>
      </c>
      <c r="O52" s="178"/>
      <c r="P52" s="133" t="s">
        <v>51</v>
      </c>
      <c r="Q52" s="134">
        <f t="array" ref="Q52">M52+SUM(IF(O47:O51=1,Q47:Q51))</f>
        <v>1200</v>
      </c>
      <c r="R52" s="177">
        <f>N52+1</f>
        <v>6</v>
      </c>
      <c r="S52" s="178"/>
      <c r="T52" s="133" t="s">
        <v>51</v>
      </c>
      <c r="U52" s="134">
        <f t="array" ref="U52">Q52+SUM(IF(S47:S51=1,U47:U51))</f>
        <v>1200</v>
      </c>
      <c r="V52" s="177">
        <f>R52+1</f>
        <v>7</v>
      </c>
      <c r="W52" s="178"/>
      <c r="X52" s="133" t="s">
        <v>51</v>
      </c>
      <c r="Y52" s="134">
        <f t="array" ref="Y52">U52+SUM(IF(W47:W51=1,Y47:Y51))</f>
        <v>1200</v>
      </c>
      <c r="Z52" s="177">
        <f>V52+1</f>
        <v>8</v>
      </c>
      <c r="AA52" s="178"/>
      <c r="AB52" s="133" t="s">
        <v>51</v>
      </c>
      <c r="AC52" s="134">
        <f t="array" ref="AC52">Y52+SUM(IF(AA47:AA51=1,AC47:AC51))</f>
        <v>1200</v>
      </c>
    </row>
    <row r="53" spans="2:29" x14ac:dyDescent="0.2">
      <c r="B53" s="177"/>
      <c r="C53" s="178"/>
      <c r="D53" s="133" t="s">
        <v>60</v>
      </c>
      <c r="E53" s="135">
        <f t="array" ref="E53">AC45+SUM(IF(C47:C51=2,E47:E51))-SUM(IF(B47:B51={33},E47:E51))</f>
        <v>5000</v>
      </c>
      <c r="F53" s="177"/>
      <c r="G53" s="178"/>
      <c r="H53" s="133" t="s">
        <v>60</v>
      </c>
      <c r="I53" s="135">
        <f t="array" ref="I53">E53+SUM(IF(G47:G51=2,I47:I51))-SUM(IF(F47:F51={33},I47:I51))</f>
        <v>5000</v>
      </c>
      <c r="J53" s="177"/>
      <c r="K53" s="178"/>
      <c r="L53" s="133" t="s">
        <v>60</v>
      </c>
      <c r="M53" s="135">
        <f t="array" ref="M53">I53+SUM(IF(K47:K51=2,M47:M51))-SUM(IF(J47:J51={33},M47:M51))</f>
        <v>5000</v>
      </c>
      <c r="N53" s="177"/>
      <c r="O53" s="178"/>
      <c r="P53" s="133" t="s">
        <v>60</v>
      </c>
      <c r="Q53" s="135">
        <f t="array" ref="Q53">M53+SUM(IF(O47:O51=2,Q47:Q51))-SUM(IF(N47:N51={33},Q47:Q51))</f>
        <v>5000</v>
      </c>
      <c r="R53" s="177"/>
      <c r="S53" s="178"/>
      <c r="T53" s="133" t="s">
        <v>60</v>
      </c>
      <c r="U53" s="135">
        <f t="array" ref="U53">Q53+SUM(IF(S47:S51=2,U47:U51))-SUM(IF(R47:R51={33},U47:U51))</f>
        <v>5000</v>
      </c>
      <c r="V53" s="177"/>
      <c r="W53" s="178"/>
      <c r="X53" s="133" t="s">
        <v>60</v>
      </c>
      <c r="Y53" s="135">
        <f t="array" ref="Y53">U53+SUM(IF(W47:W51=2,Y47:Y51))-SUM(IF(V47:V51={33},Y47:Y51))</f>
        <v>5000</v>
      </c>
      <c r="Z53" s="177"/>
      <c r="AA53" s="178"/>
      <c r="AB53" s="133" t="s">
        <v>60</v>
      </c>
      <c r="AC53" s="135">
        <f t="array" ref="AC53">Y53+SUM(IF(AA47:AA51=2,AC47:AC51))-SUM(IF(Z47:Z51={33},AC47:AC51))</f>
        <v>5000</v>
      </c>
    </row>
    <row r="54" spans="2:29" ht="13.5" thickBot="1" x14ac:dyDescent="0.25">
      <c r="B54" s="179"/>
      <c r="C54" s="180"/>
      <c r="D54" s="136" t="s">
        <v>48</v>
      </c>
      <c r="E54" s="137">
        <f t="array" ref="E54">AC46+SUM(IF(C47:C51=3,E47:E51))-SUM(IF(B47:B51={34},E47:E51))</f>
        <v>-800</v>
      </c>
      <c r="F54" s="179"/>
      <c r="G54" s="180"/>
      <c r="H54" s="136" t="s">
        <v>48</v>
      </c>
      <c r="I54" s="137">
        <f t="array" ref="I54">E54+SUM(IF(G47:G51=3,I47:I51))-SUM(IF(F47:F51={34},I47:I51))</f>
        <v>-800</v>
      </c>
      <c r="J54" s="179"/>
      <c r="K54" s="180"/>
      <c r="L54" s="136" t="s">
        <v>48</v>
      </c>
      <c r="M54" s="137">
        <f t="array" ref="M54">I54+SUM(IF(K47:K51=3,M47:M51))-SUM(IF(J47:J51={34},M47:M51))</f>
        <v>-800</v>
      </c>
      <c r="N54" s="179"/>
      <c r="O54" s="180"/>
      <c r="P54" s="136" t="s">
        <v>48</v>
      </c>
      <c r="Q54" s="137">
        <f t="array" ref="Q54">M54+SUM(IF(O47:O51=3,Q47:Q51))-SUM(IF(N47:N51={34},Q47:Q51))</f>
        <v>-800</v>
      </c>
      <c r="R54" s="179"/>
      <c r="S54" s="180"/>
      <c r="T54" s="136" t="s">
        <v>48</v>
      </c>
      <c r="U54" s="137">
        <f t="array" ref="U54">Q54+SUM(IF(S47:S51=3,U47:U51))-SUM(IF(R47:R51={34},U47:U51))</f>
        <v>-800</v>
      </c>
      <c r="V54" s="179"/>
      <c r="W54" s="180"/>
      <c r="X54" s="136" t="s">
        <v>48</v>
      </c>
      <c r="Y54" s="137">
        <f t="array" ref="Y54">U54+SUM(IF(W47:W51=3,Y47:Y51))-SUM(IF(V47:V51={34},Y47:Y51))</f>
        <v>-800</v>
      </c>
      <c r="Z54" s="179"/>
      <c r="AA54" s="180"/>
      <c r="AB54" s="136" t="s">
        <v>48</v>
      </c>
      <c r="AC54" s="137">
        <f t="array" ref="AC54">Y54+SUM(IF(AA47:AA51=3,AC47:AC51))-SUM(IF(Z47:Z51={34},AC47:AC51))</f>
        <v>-800</v>
      </c>
    </row>
    <row r="55" spans="2:29" x14ac:dyDescent="0.2">
      <c r="D55" s="90" t="s">
        <v>52</v>
      </c>
      <c r="E55" s="2">
        <f>M52</f>
        <v>1200</v>
      </c>
      <c r="H55" s="2">
        <f>E55-E2</f>
        <v>0</v>
      </c>
      <c r="V55" s="15"/>
      <c r="W55" s="15"/>
      <c r="X55" s="15"/>
    </row>
    <row r="56" spans="2:29" x14ac:dyDescent="0.2">
      <c r="D56" s="112" t="s">
        <v>62</v>
      </c>
      <c r="E56" s="2">
        <f>M53</f>
        <v>5000</v>
      </c>
      <c r="H56" s="2">
        <f>E56-E3</f>
        <v>0</v>
      </c>
      <c r="V56" s="15"/>
      <c r="W56" s="15"/>
      <c r="X56" s="15"/>
    </row>
    <row r="57" spans="2:29" x14ac:dyDescent="0.2">
      <c r="D57" s="90" t="s">
        <v>53</v>
      </c>
      <c r="E57" s="2">
        <f>M54</f>
        <v>-800</v>
      </c>
      <c r="H57" s="2">
        <f>E57-E4</f>
        <v>0</v>
      </c>
    </row>
  </sheetData>
  <mergeCells count="50">
    <mergeCell ref="Z44:AA46"/>
    <mergeCell ref="B52:C54"/>
    <mergeCell ref="F52:G54"/>
    <mergeCell ref="J52:K54"/>
    <mergeCell ref="N52:O54"/>
    <mergeCell ref="R52:S54"/>
    <mergeCell ref="V52:W54"/>
    <mergeCell ref="Z52:AA54"/>
    <mergeCell ref="B44:C46"/>
    <mergeCell ref="F44:G46"/>
    <mergeCell ref="J44:K46"/>
    <mergeCell ref="N44:O46"/>
    <mergeCell ref="R44:S46"/>
    <mergeCell ref="V44:W46"/>
    <mergeCell ref="Z28:AA30"/>
    <mergeCell ref="B36:C38"/>
    <mergeCell ref="F36:G38"/>
    <mergeCell ref="J36:K38"/>
    <mergeCell ref="N36:O38"/>
    <mergeCell ref="R36:S38"/>
    <mergeCell ref="V36:W38"/>
    <mergeCell ref="Z36:AA38"/>
    <mergeCell ref="B28:C30"/>
    <mergeCell ref="F28:G30"/>
    <mergeCell ref="J28:K30"/>
    <mergeCell ref="N28:O30"/>
    <mergeCell ref="R28:S30"/>
    <mergeCell ref="V28:W30"/>
    <mergeCell ref="Z12:AA14"/>
    <mergeCell ref="B20:C22"/>
    <mergeCell ref="F20:G22"/>
    <mergeCell ref="J20:K22"/>
    <mergeCell ref="N20:O22"/>
    <mergeCell ref="R20:S22"/>
    <mergeCell ref="V20:W22"/>
    <mergeCell ref="Z20:AA22"/>
    <mergeCell ref="B12:C14"/>
    <mergeCell ref="F12:G14"/>
    <mergeCell ref="J12:K14"/>
    <mergeCell ref="N12:O14"/>
    <mergeCell ref="R12:S14"/>
    <mergeCell ref="V12:W14"/>
    <mergeCell ref="F2:AC4"/>
    <mergeCell ref="B5:E5"/>
    <mergeCell ref="F5:I5"/>
    <mergeCell ref="J5:M5"/>
    <mergeCell ref="N5:Q5"/>
    <mergeCell ref="R5:U5"/>
    <mergeCell ref="V5:Y5"/>
    <mergeCell ref="Z5:AC5"/>
  </mergeCells>
  <conditionalFormatting sqref="E12">
    <cfRule type="cellIs" dxfId="41" priority="52" operator="lessThan">
      <formula>0</formula>
    </cfRule>
  </conditionalFormatting>
  <conditionalFormatting sqref="I12">
    <cfRule type="cellIs" dxfId="40" priority="51" operator="lessThan">
      <formula>0</formula>
    </cfRule>
  </conditionalFormatting>
  <conditionalFormatting sqref="Q12">
    <cfRule type="cellIs" dxfId="39" priority="49" operator="lessThan">
      <formula>0</formula>
    </cfRule>
  </conditionalFormatting>
  <conditionalFormatting sqref="U12">
    <cfRule type="cellIs" dxfId="38" priority="48" operator="lessThan">
      <formula>0</formula>
    </cfRule>
  </conditionalFormatting>
  <conditionalFormatting sqref="AC12">
    <cfRule type="cellIs" dxfId="37" priority="46" operator="lessThan">
      <formula>0</formula>
    </cfRule>
  </conditionalFormatting>
  <conditionalFormatting sqref="E20">
    <cfRule type="cellIs" dxfId="36" priority="45" operator="lessThan">
      <formula>0</formula>
    </cfRule>
  </conditionalFormatting>
  <conditionalFormatting sqref="I20">
    <cfRule type="cellIs" dxfId="35" priority="44" operator="lessThan">
      <formula>0</formula>
    </cfRule>
  </conditionalFormatting>
  <conditionalFormatting sqref="M20">
    <cfRule type="cellIs" dxfId="34" priority="43" operator="lessThan">
      <formula>0</formula>
    </cfRule>
  </conditionalFormatting>
  <conditionalFormatting sqref="Q20">
    <cfRule type="cellIs" dxfId="33" priority="42" operator="lessThan">
      <formula>0</formula>
    </cfRule>
  </conditionalFormatting>
  <conditionalFormatting sqref="U20">
    <cfRule type="cellIs" dxfId="32" priority="41" operator="lessThan">
      <formula>0</formula>
    </cfRule>
  </conditionalFormatting>
  <conditionalFormatting sqref="Y20">
    <cfRule type="cellIs" dxfId="31" priority="40" operator="lessThan">
      <formula>0</formula>
    </cfRule>
  </conditionalFormatting>
  <conditionalFormatting sqref="AC20">
    <cfRule type="cellIs" dxfId="30" priority="39" operator="lessThan">
      <formula>0</formula>
    </cfRule>
  </conditionalFormatting>
  <conditionalFormatting sqref="I28">
    <cfRule type="cellIs" dxfId="29" priority="38" operator="lessThan">
      <formula>0</formula>
    </cfRule>
  </conditionalFormatting>
  <conditionalFormatting sqref="M28">
    <cfRule type="cellIs" dxfId="28" priority="37" operator="lessThan">
      <formula>0</formula>
    </cfRule>
  </conditionalFormatting>
  <conditionalFormatting sqref="Q28">
    <cfRule type="cellIs" dxfId="27" priority="36" operator="lessThan">
      <formula>0</formula>
    </cfRule>
  </conditionalFormatting>
  <conditionalFormatting sqref="U28">
    <cfRule type="cellIs" dxfId="26" priority="35" operator="lessThan">
      <formula>0</formula>
    </cfRule>
  </conditionalFormatting>
  <conditionalFormatting sqref="Y28">
    <cfRule type="cellIs" dxfId="25" priority="34" operator="lessThan">
      <formula>0</formula>
    </cfRule>
  </conditionalFormatting>
  <conditionalFormatting sqref="AC28">
    <cfRule type="cellIs" dxfId="24" priority="33" operator="lessThan">
      <formula>0</formula>
    </cfRule>
  </conditionalFormatting>
  <conditionalFormatting sqref="I36">
    <cfRule type="cellIs" dxfId="23" priority="32" operator="lessThan">
      <formula>0</formula>
    </cfRule>
  </conditionalFormatting>
  <conditionalFormatting sqref="M36">
    <cfRule type="cellIs" dxfId="22" priority="31" operator="lessThan">
      <formula>0</formula>
    </cfRule>
  </conditionalFormatting>
  <conditionalFormatting sqref="Q36">
    <cfRule type="cellIs" dxfId="21" priority="30" operator="lessThan">
      <formula>0</formula>
    </cfRule>
  </conditionalFormatting>
  <conditionalFormatting sqref="U36">
    <cfRule type="cellIs" dxfId="20" priority="29" operator="lessThan">
      <formula>0</formula>
    </cfRule>
  </conditionalFormatting>
  <conditionalFormatting sqref="Y36">
    <cfRule type="cellIs" dxfId="19" priority="28" operator="lessThan">
      <formula>0</formula>
    </cfRule>
  </conditionalFormatting>
  <conditionalFormatting sqref="AC36">
    <cfRule type="cellIs" dxfId="18" priority="27" operator="lessThan">
      <formula>0</formula>
    </cfRule>
  </conditionalFormatting>
  <conditionalFormatting sqref="I44">
    <cfRule type="cellIs" dxfId="17" priority="26" operator="lessThan">
      <formula>0</formula>
    </cfRule>
  </conditionalFormatting>
  <conditionalFormatting sqref="M44">
    <cfRule type="cellIs" dxfId="16" priority="25" operator="lessThan">
      <formula>0</formula>
    </cfRule>
  </conditionalFormatting>
  <conditionalFormatting sqref="M52">
    <cfRule type="cellIs" dxfId="15" priority="19" operator="lessThan">
      <formula>0</formula>
    </cfRule>
  </conditionalFormatting>
  <conditionalFormatting sqref="U52">
    <cfRule type="cellIs" dxfId="14" priority="18" operator="lessThan">
      <formula>0</formula>
    </cfRule>
  </conditionalFormatting>
  <conditionalFormatting sqref="Y52">
    <cfRule type="cellIs" dxfId="13" priority="17" operator="lessThan">
      <formula>0</formula>
    </cfRule>
  </conditionalFormatting>
  <conditionalFormatting sqref="AC52">
    <cfRule type="cellIs" dxfId="12" priority="16" operator="lessThan">
      <formula>0</formula>
    </cfRule>
  </conditionalFormatting>
  <conditionalFormatting sqref="E28">
    <cfRule type="cellIs" dxfId="11" priority="15" operator="lessThan">
      <formula>0</formula>
    </cfRule>
  </conditionalFormatting>
  <conditionalFormatting sqref="E36">
    <cfRule type="cellIs" dxfId="10" priority="14" operator="lessThan">
      <formula>0</formula>
    </cfRule>
  </conditionalFormatting>
  <conditionalFormatting sqref="E44">
    <cfRule type="cellIs" dxfId="9" priority="13" operator="lessThan">
      <formula>0</formula>
    </cfRule>
  </conditionalFormatting>
  <conditionalFormatting sqref="E52">
    <cfRule type="cellIs" dxfId="8" priority="12" operator="lessThan">
      <formula>0</formula>
    </cfRule>
  </conditionalFormatting>
  <conditionalFormatting sqref="Q52">
    <cfRule type="cellIs" dxfId="7" priority="11" operator="lessThan">
      <formula>0</formula>
    </cfRule>
  </conditionalFormatting>
  <conditionalFormatting sqref="M12">
    <cfRule type="cellIs" dxfId="6" priority="10" operator="lessThan">
      <formula>0</formula>
    </cfRule>
  </conditionalFormatting>
  <conditionalFormatting sqref="AC44">
    <cfRule type="cellIs" dxfId="5" priority="8" operator="lessThan">
      <formula>0</formula>
    </cfRule>
  </conditionalFormatting>
  <conditionalFormatting sqref="Y12">
    <cfRule type="cellIs" dxfId="4" priority="5" operator="lessThan">
      <formula>0</formula>
    </cfRule>
  </conditionalFormatting>
  <conditionalFormatting sqref="I52">
    <cfRule type="cellIs" dxfId="3" priority="4" operator="lessThan">
      <formula>0</formula>
    </cfRule>
  </conditionalFormatting>
  <conditionalFormatting sqref="Q44">
    <cfRule type="cellIs" dxfId="2" priority="3" operator="lessThan">
      <formula>0</formula>
    </cfRule>
  </conditionalFormatting>
  <conditionalFormatting sqref="U44">
    <cfRule type="cellIs" dxfId="1" priority="2" operator="lessThan">
      <formula>0</formula>
    </cfRule>
  </conditionalFormatting>
  <conditionalFormatting sqref="Y44">
    <cfRule type="cellIs" dxfId="0" priority="1" operator="lessThan">
      <formula>0</formula>
    </cfRule>
  </conditionalFormatting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A2"/>
  <sheetViews>
    <sheetView workbookViewId="0">
      <selection activeCell="E7" sqref="E7"/>
    </sheetView>
  </sheetViews>
  <sheetFormatPr defaultRowHeight="12.75" x14ac:dyDescent="0.2"/>
  <sheetData>
    <row r="1" spans="1:1" x14ac:dyDescent="0.2">
      <c r="A1" s="46" t="s">
        <v>36</v>
      </c>
    </row>
    <row r="2" spans="1:1" x14ac:dyDescent="0.2">
      <c r="A2" s="46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13</vt:i4>
      </vt:variant>
    </vt:vector>
  </HeadingPairs>
  <TitlesOfParts>
    <vt:vector size="26" baseType="lpstr">
      <vt:lpstr>Budget 2021</vt:lpstr>
      <vt:lpstr>January</vt:lpstr>
      <vt:lpstr>February</vt:lpstr>
      <vt:lpstr>March</vt:lpstr>
      <vt:lpstr>April</vt:lpstr>
      <vt:lpstr>May</vt:lpstr>
      <vt:lpstr>June</vt:lpstr>
      <vt:lpstr>July</vt:lpstr>
      <vt:lpstr>August</vt:lpstr>
      <vt:lpstr>September</vt:lpstr>
      <vt:lpstr>October</vt:lpstr>
      <vt:lpstr>November</vt:lpstr>
      <vt:lpstr>December</vt:lpstr>
      <vt:lpstr>April!Codes</vt:lpstr>
      <vt:lpstr>August!Codes</vt:lpstr>
      <vt:lpstr>December!Codes</vt:lpstr>
      <vt:lpstr>February!Codes</vt:lpstr>
      <vt:lpstr>January!Codes</vt:lpstr>
      <vt:lpstr>July!Codes</vt:lpstr>
      <vt:lpstr>June!Codes</vt:lpstr>
      <vt:lpstr>March!Codes</vt:lpstr>
      <vt:lpstr>May!Codes</vt:lpstr>
      <vt:lpstr>November!Codes</vt:lpstr>
      <vt:lpstr>October!Codes</vt:lpstr>
      <vt:lpstr>September!Codes</vt:lpstr>
      <vt:lpstr>Year</vt:lpstr>
    </vt:vector>
  </TitlesOfParts>
  <Company>ERwinlabs.com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CWE</dc:creator>
  <cp:lastModifiedBy>Admin</cp:lastModifiedBy>
  <cp:lastPrinted>2013-03-06T16:20:22Z</cp:lastPrinted>
  <dcterms:created xsi:type="dcterms:W3CDTF">1996-10-14T23:33:28Z</dcterms:created>
  <dcterms:modified xsi:type="dcterms:W3CDTF">2019-12-21T04:34:55Z</dcterms:modified>
</cp:coreProperties>
</file>